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460" tabRatio="629" activeTab="9"/>
  </bookViews>
  <sheets>
    <sheet name="1 пн" sheetId="13" r:id="rId1"/>
    <sheet name="1 вт" sheetId="15" r:id="rId2"/>
    <sheet name="1 ср" sheetId="16" r:id="rId3"/>
    <sheet name="1 чт" sheetId="17" r:id="rId4"/>
    <sheet name="1 пт" sheetId="18" r:id="rId5"/>
    <sheet name="2 пн" sheetId="19" r:id="rId6"/>
    <sheet name="2 вт" sheetId="20" r:id="rId7"/>
    <sheet name="2 ср" sheetId="21" r:id="rId8"/>
    <sheet name="2 чт" sheetId="22" r:id="rId9"/>
    <sheet name="2 пт" sheetId="23" r:id="rId10"/>
  </sheets>
  <definedNames>
    <definedName name="_xlnm.Print_Area" localSheetId="1">'1 вт'!$A$1:$L$31</definedName>
    <definedName name="_xlnm.Print_Area" localSheetId="0">'1 пн'!$A$1:$L$37</definedName>
    <definedName name="_xlnm.Print_Area" localSheetId="2">'1 ср'!$A$1:$M$28</definedName>
    <definedName name="_xlnm.Print_Area" localSheetId="9">'2 пт'!$A$1:$M$34</definedName>
  </definedNames>
  <calcPr calcId="145621"/>
</workbook>
</file>

<file path=xl/calcChain.xml><?xml version="1.0" encoding="utf-8"?>
<calcChain xmlns="http://schemas.openxmlformats.org/spreadsheetml/2006/main">
  <c r="J8" i="17" l="1"/>
  <c r="I8" i="17"/>
  <c r="L16" i="23"/>
  <c r="K16" i="23"/>
  <c r="J22" i="19" l="1"/>
  <c r="I22" i="19"/>
  <c r="H22" i="19"/>
  <c r="G22" i="19"/>
  <c r="F22" i="19"/>
  <c r="E22" i="19"/>
  <c r="J21" i="19"/>
  <c r="I21" i="19"/>
  <c r="H21" i="19"/>
  <c r="G21" i="19"/>
  <c r="F21" i="19"/>
  <c r="E21" i="19"/>
  <c r="J26" i="19"/>
  <c r="I26" i="19"/>
  <c r="H26" i="19"/>
  <c r="G26" i="19"/>
  <c r="F26" i="19"/>
  <c r="E26" i="19"/>
  <c r="J21" i="21"/>
  <c r="I21" i="21"/>
  <c r="H21" i="21"/>
  <c r="G21" i="21"/>
  <c r="F21" i="21"/>
  <c r="E21" i="21"/>
  <c r="J20" i="21"/>
  <c r="I20" i="21"/>
  <c r="H20" i="21"/>
  <c r="G20" i="21"/>
  <c r="F20" i="21"/>
  <c r="E20" i="21"/>
  <c r="J22" i="22"/>
  <c r="I22" i="22"/>
  <c r="H22" i="22"/>
  <c r="G22" i="22"/>
  <c r="F22" i="22"/>
  <c r="E22" i="22"/>
  <c r="J21" i="22"/>
  <c r="I21" i="22"/>
  <c r="H21" i="22"/>
  <c r="G21" i="22"/>
  <c r="F21" i="22"/>
  <c r="E21" i="22"/>
  <c r="J26" i="22"/>
  <c r="H26" i="22"/>
  <c r="G26" i="22"/>
  <c r="F26" i="22"/>
  <c r="E26" i="22"/>
  <c r="J8" i="22"/>
  <c r="I8" i="22"/>
  <c r="K8" i="22"/>
  <c r="L8" i="22"/>
  <c r="K18" i="21" l="1"/>
  <c r="L18" i="21"/>
  <c r="L27" i="20" l="1"/>
  <c r="J26" i="20"/>
  <c r="I26" i="20"/>
  <c r="H26" i="20"/>
  <c r="L26" i="20" s="1"/>
  <c r="G26" i="20"/>
  <c r="F26" i="20"/>
  <c r="E26" i="20"/>
  <c r="J26" i="17" l="1"/>
  <c r="I26" i="17"/>
  <c r="H26" i="17"/>
  <c r="G26" i="17"/>
  <c r="F26" i="17"/>
  <c r="E26" i="17"/>
  <c r="L19" i="17"/>
  <c r="L21" i="22" l="1"/>
  <c r="K21" i="22"/>
  <c r="L19" i="21"/>
  <c r="K19" i="21"/>
  <c r="J8" i="20"/>
  <c r="L8" i="20" s="1"/>
  <c r="I8" i="20"/>
  <c r="K8" i="20" s="1"/>
  <c r="L21" i="19"/>
  <c r="K21" i="19"/>
  <c r="L19" i="18"/>
  <c r="K19" i="18"/>
  <c r="I18" i="17"/>
  <c r="E18" i="17"/>
  <c r="K20" i="16"/>
  <c r="L20" i="16"/>
  <c r="J22" i="15" l="1"/>
  <c r="I22" i="15"/>
  <c r="H22" i="15"/>
  <c r="G22" i="15"/>
  <c r="K22" i="15" s="1"/>
  <c r="F22" i="15"/>
  <c r="E22" i="15"/>
  <c r="J21" i="15"/>
  <c r="I21" i="15"/>
  <c r="H21" i="15"/>
  <c r="G21" i="15"/>
  <c r="F21" i="15"/>
  <c r="L21" i="15" s="1"/>
  <c r="E21" i="15"/>
  <c r="K21" i="15" s="1"/>
  <c r="I18" i="15"/>
  <c r="E18" i="15"/>
  <c r="J8" i="15"/>
  <c r="L8" i="15" s="1"/>
  <c r="I8" i="15"/>
  <c r="K8" i="15" s="1"/>
  <c r="J27" i="15"/>
  <c r="I27" i="15"/>
  <c r="H27" i="15"/>
  <c r="G27" i="15"/>
  <c r="F27" i="15"/>
  <c r="E27" i="15"/>
  <c r="L22" i="15"/>
  <c r="L18" i="13"/>
  <c r="K18" i="13"/>
  <c r="L27" i="13"/>
  <c r="L26" i="13"/>
  <c r="L25" i="13"/>
  <c r="L24" i="13"/>
  <c r="L23" i="13"/>
  <c r="L22" i="13"/>
  <c r="L21" i="13"/>
  <c r="K27" i="13"/>
  <c r="K26" i="13"/>
  <c r="K25" i="13"/>
  <c r="K24" i="13"/>
  <c r="K23" i="13"/>
  <c r="K22" i="13"/>
  <c r="K21" i="13"/>
  <c r="K15" i="13"/>
  <c r="K14" i="13"/>
  <c r="K13" i="13"/>
  <c r="K12" i="13"/>
  <c r="K30" i="13"/>
  <c r="L15" i="13"/>
  <c r="L14" i="13"/>
  <c r="L13" i="13"/>
  <c r="L12" i="13"/>
  <c r="J33" i="13"/>
  <c r="I33" i="13"/>
  <c r="H33" i="13"/>
  <c r="G33" i="13"/>
  <c r="F33" i="13"/>
  <c r="E33" i="13"/>
  <c r="K31" i="13"/>
  <c r="L31" i="13"/>
  <c r="K33" i="13" l="1"/>
  <c r="L17" i="19"/>
  <c r="K17" i="19"/>
  <c r="D28" i="23" l="1"/>
  <c r="C28" i="23"/>
  <c r="L27" i="23"/>
  <c r="K27" i="23"/>
  <c r="J28" i="23"/>
  <c r="I28" i="23"/>
  <c r="H28" i="23"/>
  <c r="G28" i="23"/>
  <c r="F28" i="23"/>
  <c r="E28" i="23"/>
  <c r="D24" i="23"/>
  <c r="C24" i="23"/>
  <c r="L23" i="23"/>
  <c r="K23" i="23"/>
  <c r="L22" i="23"/>
  <c r="K22" i="23"/>
  <c r="L21" i="23"/>
  <c r="K21" i="23"/>
  <c r="L20" i="23"/>
  <c r="K20" i="23"/>
  <c r="L19" i="23"/>
  <c r="K19" i="23"/>
  <c r="L18" i="23"/>
  <c r="K18" i="23"/>
  <c r="J24" i="23"/>
  <c r="I24" i="23"/>
  <c r="H24" i="23"/>
  <c r="G24" i="23"/>
  <c r="F24" i="23"/>
  <c r="E24" i="23"/>
  <c r="D14" i="23"/>
  <c r="C14" i="23"/>
  <c r="J14" i="23"/>
  <c r="I14" i="23"/>
  <c r="H14" i="23"/>
  <c r="G14" i="23"/>
  <c r="F14" i="23"/>
  <c r="E14" i="23"/>
  <c r="D11" i="23"/>
  <c r="C11" i="23"/>
  <c r="L10" i="23"/>
  <c r="K10" i="23"/>
  <c r="L9" i="23"/>
  <c r="K9" i="23"/>
  <c r="L8" i="23"/>
  <c r="K8" i="23"/>
  <c r="J11" i="23"/>
  <c r="I11" i="23"/>
  <c r="H11" i="23"/>
  <c r="G11" i="23"/>
  <c r="F11" i="23"/>
  <c r="L11" i="23" s="1"/>
  <c r="E11" i="23"/>
  <c r="D27" i="22"/>
  <c r="C27" i="22"/>
  <c r="L26" i="22"/>
  <c r="K26" i="22"/>
  <c r="J27" i="22"/>
  <c r="I27" i="22"/>
  <c r="H27" i="22"/>
  <c r="G27" i="22"/>
  <c r="F27" i="22"/>
  <c r="E27" i="22"/>
  <c r="D23" i="22"/>
  <c r="C23" i="22"/>
  <c r="L22" i="22"/>
  <c r="K22" i="22"/>
  <c r="L20" i="22"/>
  <c r="K20" i="22"/>
  <c r="L19" i="22"/>
  <c r="K19" i="22"/>
  <c r="L18" i="22"/>
  <c r="K18" i="22"/>
  <c r="L17" i="22"/>
  <c r="K17" i="22"/>
  <c r="J23" i="22"/>
  <c r="I23" i="22"/>
  <c r="H23" i="22"/>
  <c r="G23" i="22"/>
  <c r="F23" i="22"/>
  <c r="E23" i="22"/>
  <c r="D14" i="22"/>
  <c r="C14" i="22"/>
  <c r="J14" i="22"/>
  <c r="I14" i="22"/>
  <c r="H14" i="22"/>
  <c r="G14" i="22"/>
  <c r="F14" i="22"/>
  <c r="E14" i="22"/>
  <c r="D11" i="22"/>
  <c r="C11" i="22"/>
  <c r="L10" i="22"/>
  <c r="K10" i="22"/>
  <c r="L9" i="22"/>
  <c r="K9" i="22"/>
  <c r="J11" i="22"/>
  <c r="I11" i="22"/>
  <c r="H11" i="22"/>
  <c r="G11" i="22"/>
  <c r="F11" i="22"/>
  <c r="E11" i="22"/>
  <c r="D26" i="21"/>
  <c r="C26" i="21"/>
  <c r="L25" i="21"/>
  <c r="K25" i="21"/>
  <c r="J26" i="21"/>
  <c r="I26" i="21"/>
  <c r="H26" i="21"/>
  <c r="G26" i="21"/>
  <c r="F26" i="21"/>
  <c r="E26" i="21"/>
  <c r="D22" i="21"/>
  <c r="C22" i="21"/>
  <c r="L21" i="21"/>
  <c r="K21" i="21"/>
  <c r="L20" i="21"/>
  <c r="K20" i="21"/>
  <c r="L17" i="21"/>
  <c r="K17" i="21"/>
  <c r="L16" i="21"/>
  <c r="K16" i="21"/>
  <c r="J22" i="21"/>
  <c r="I22" i="21"/>
  <c r="H22" i="21"/>
  <c r="G22" i="21"/>
  <c r="F22" i="21"/>
  <c r="E22" i="21"/>
  <c r="D13" i="21"/>
  <c r="C13" i="21"/>
  <c r="J13" i="21"/>
  <c r="I13" i="21"/>
  <c r="H13" i="21"/>
  <c r="G13" i="21"/>
  <c r="F13" i="21"/>
  <c r="E13" i="21"/>
  <c r="D10" i="21"/>
  <c r="C10" i="21"/>
  <c r="L9" i="21"/>
  <c r="K9" i="21"/>
  <c r="L8" i="21"/>
  <c r="K8" i="21"/>
  <c r="J10" i="21"/>
  <c r="I10" i="21"/>
  <c r="H10" i="21"/>
  <c r="G10" i="21"/>
  <c r="F10" i="21"/>
  <c r="E10" i="21"/>
  <c r="D28" i="20"/>
  <c r="C28" i="20"/>
  <c r="K27" i="20"/>
  <c r="K26" i="20"/>
  <c r="J28" i="20"/>
  <c r="I28" i="20"/>
  <c r="H28" i="20"/>
  <c r="G28" i="20"/>
  <c r="F28" i="20"/>
  <c r="E28" i="20"/>
  <c r="D23" i="20"/>
  <c r="C23" i="20"/>
  <c r="L22" i="20"/>
  <c r="K22" i="20"/>
  <c r="L21" i="20"/>
  <c r="K21" i="20"/>
  <c r="L20" i="20"/>
  <c r="K20" i="20"/>
  <c r="L19" i="20"/>
  <c r="K19" i="20"/>
  <c r="L18" i="20"/>
  <c r="K18" i="20"/>
  <c r="L17" i="20"/>
  <c r="K17" i="20"/>
  <c r="J23" i="20"/>
  <c r="I23" i="20"/>
  <c r="H23" i="20"/>
  <c r="G23" i="20"/>
  <c r="F23" i="20"/>
  <c r="E23" i="20"/>
  <c r="D14" i="20"/>
  <c r="C14" i="20"/>
  <c r="J14" i="20"/>
  <c r="I14" i="20"/>
  <c r="H14" i="20"/>
  <c r="G14" i="20"/>
  <c r="F14" i="20"/>
  <c r="E14" i="20"/>
  <c r="D11" i="20"/>
  <c r="C11" i="20"/>
  <c r="L10" i="20"/>
  <c r="K10" i="20"/>
  <c r="L9" i="20"/>
  <c r="K9" i="20"/>
  <c r="J11" i="20"/>
  <c r="I11" i="20"/>
  <c r="H11" i="20"/>
  <c r="G11" i="20"/>
  <c r="F11" i="20"/>
  <c r="E11" i="20"/>
  <c r="D27" i="19"/>
  <c r="C27" i="19"/>
  <c r="L26" i="19"/>
  <c r="K26" i="19"/>
  <c r="J27" i="19"/>
  <c r="I27" i="19"/>
  <c r="H27" i="19"/>
  <c r="G27" i="19"/>
  <c r="F27" i="19"/>
  <c r="E27" i="19"/>
  <c r="D23" i="19"/>
  <c r="C23" i="19"/>
  <c r="L22" i="19"/>
  <c r="K22" i="19"/>
  <c r="L20" i="19"/>
  <c r="K20" i="19"/>
  <c r="L19" i="19"/>
  <c r="K19" i="19"/>
  <c r="L18" i="19"/>
  <c r="K18" i="19"/>
  <c r="J23" i="19"/>
  <c r="I23" i="19"/>
  <c r="H23" i="19"/>
  <c r="G23" i="19"/>
  <c r="F23" i="19"/>
  <c r="E23" i="19"/>
  <c r="D14" i="19"/>
  <c r="C14" i="19"/>
  <c r="J14" i="19"/>
  <c r="I14" i="19"/>
  <c r="H14" i="19"/>
  <c r="G14" i="19"/>
  <c r="F14" i="19"/>
  <c r="E14" i="19"/>
  <c r="D11" i="19"/>
  <c r="C11" i="19"/>
  <c r="L10" i="19"/>
  <c r="K10" i="19"/>
  <c r="L9" i="19"/>
  <c r="K9" i="19"/>
  <c r="L8" i="19"/>
  <c r="K8" i="19"/>
  <c r="J11" i="19"/>
  <c r="I11" i="19"/>
  <c r="H11" i="19"/>
  <c r="G11" i="19"/>
  <c r="F11" i="19"/>
  <c r="E11" i="19"/>
  <c r="K11" i="23" l="1"/>
  <c r="K10" i="21"/>
  <c r="K14" i="22"/>
  <c r="L14" i="22"/>
  <c r="K11" i="19"/>
  <c r="L11" i="19"/>
  <c r="K14" i="20"/>
  <c r="L14" i="20"/>
  <c r="K11" i="20"/>
  <c r="K14" i="19"/>
  <c r="K13" i="21"/>
  <c r="K11" i="22"/>
  <c r="K14" i="23"/>
  <c r="L14" i="19"/>
  <c r="L13" i="21"/>
  <c r="L11" i="22"/>
  <c r="L14" i="23"/>
  <c r="L10" i="21"/>
  <c r="L11" i="20"/>
  <c r="E29" i="23"/>
  <c r="G29" i="23"/>
  <c r="I29" i="23"/>
  <c r="F29" i="23"/>
  <c r="H29" i="23"/>
  <c r="J29" i="23"/>
  <c r="K7" i="23"/>
  <c r="K13" i="23"/>
  <c r="K17" i="23"/>
  <c r="K24" i="23" s="1"/>
  <c r="K26" i="23"/>
  <c r="K28" i="23" s="1"/>
  <c r="L7" i="23"/>
  <c r="L13" i="23"/>
  <c r="L17" i="23"/>
  <c r="L24" i="23" s="1"/>
  <c r="L26" i="23"/>
  <c r="L28" i="23" s="1"/>
  <c r="F28" i="22"/>
  <c r="H28" i="22"/>
  <c r="J28" i="22"/>
  <c r="E28" i="22"/>
  <c r="G28" i="22"/>
  <c r="I28" i="22"/>
  <c r="K7" i="22"/>
  <c r="K13" i="22"/>
  <c r="K16" i="22"/>
  <c r="K23" i="22" s="1"/>
  <c r="K25" i="22"/>
  <c r="K27" i="22" s="1"/>
  <c r="L7" i="22"/>
  <c r="L13" i="22"/>
  <c r="L16" i="22"/>
  <c r="L23" i="22" s="1"/>
  <c r="L25" i="22"/>
  <c r="L27" i="22" s="1"/>
  <c r="E27" i="21"/>
  <c r="G27" i="21"/>
  <c r="I27" i="21"/>
  <c r="F27" i="21"/>
  <c r="H27" i="21"/>
  <c r="J27" i="21"/>
  <c r="K7" i="21"/>
  <c r="K12" i="21"/>
  <c r="K15" i="21"/>
  <c r="K22" i="21" s="1"/>
  <c r="K24" i="21"/>
  <c r="K26" i="21" s="1"/>
  <c r="L7" i="21"/>
  <c r="L12" i="21"/>
  <c r="L15" i="21"/>
  <c r="L22" i="21" s="1"/>
  <c r="L24" i="21"/>
  <c r="L26" i="21" s="1"/>
  <c r="F29" i="20"/>
  <c r="H29" i="20"/>
  <c r="J29" i="20"/>
  <c r="E29" i="20"/>
  <c r="G29" i="20"/>
  <c r="I29" i="20"/>
  <c r="K7" i="20"/>
  <c r="K13" i="20"/>
  <c r="K16" i="20"/>
  <c r="K23" i="20" s="1"/>
  <c r="K25" i="20"/>
  <c r="K28" i="20" s="1"/>
  <c r="L7" i="20"/>
  <c r="L13" i="20"/>
  <c r="L16" i="20"/>
  <c r="L23" i="20" s="1"/>
  <c r="L25" i="20"/>
  <c r="L28" i="20" s="1"/>
  <c r="E28" i="19"/>
  <c r="G28" i="19"/>
  <c r="I28" i="19"/>
  <c r="F28" i="19"/>
  <c r="H28" i="19"/>
  <c r="J28" i="19"/>
  <c r="L7" i="19"/>
  <c r="L13" i="19"/>
  <c r="L16" i="19"/>
  <c r="L23" i="19" s="1"/>
  <c r="L25" i="19"/>
  <c r="L27" i="19" s="1"/>
  <c r="K7" i="19"/>
  <c r="K13" i="19"/>
  <c r="K16" i="19"/>
  <c r="K23" i="19" s="1"/>
  <c r="K25" i="19"/>
  <c r="K27" i="19" s="1"/>
  <c r="L29" i="23" l="1"/>
  <c r="K29" i="23"/>
  <c r="L28" i="22"/>
  <c r="K28" i="22"/>
  <c r="L27" i="21"/>
  <c r="K27" i="21"/>
  <c r="L29" i="20"/>
  <c r="K29" i="20"/>
  <c r="L28" i="19"/>
  <c r="K28" i="19"/>
  <c r="D25" i="18"/>
  <c r="C25" i="18"/>
  <c r="L24" i="18"/>
  <c r="K24" i="18"/>
  <c r="J25" i="18"/>
  <c r="I25" i="18"/>
  <c r="H25" i="18"/>
  <c r="G25" i="18"/>
  <c r="F25" i="18"/>
  <c r="E25" i="18"/>
  <c r="D21" i="18"/>
  <c r="C21" i="18"/>
  <c r="L20" i="18"/>
  <c r="K20" i="18"/>
  <c r="L18" i="18"/>
  <c r="K18" i="18"/>
  <c r="L17" i="18"/>
  <c r="K17" i="18"/>
  <c r="L16" i="18"/>
  <c r="K16" i="18"/>
  <c r="J21" i="18"/>
  <c r="I21" i="18"/>
  <c r="H21" i="18"/>
  <c r="G21" i="18"/>
  <c r="F21" i="18"/>
  <c r="E21" i="18"/>
  <c r="D13" i="18"/>
  <c r="C13" i="18"/>
  <c r="J13" i="18"/>
  <c r="I13" i="18"/>
  <c r="H13" i="18"/>
  <c r="G13" i="18"/>
  <c r="F13" i="18"/>
  <c r="E13" i="18"/>
  <c r="D10" i="18"/>
  <c r="C10" i="18"/>
  <c r="L9" i="18"/>
  <c r="K9" i="18"/>
  <c r="L8" i="18"/>
  <c r="K8" i="18"/>
  <c r="J10" i="18"/>
  <c r="I10" i="18"/>
  <c r="H10" i="18"/>
  <c r="G10" i="18"/>
  <c r="F10" i="18"/>
  <c r="E10" i="18"/>
  <c r="D28" i="17"/>
  <c r="C28" i="17"/>
  <c r="L27" i="17"/>
  <c r="L26" i="17"/>
  <c r="K26" i="17"/>
  <c r="J28" i="17"/>
  <c r="H28" i="17"/>
  <c r="G28" i="17"/>
  <c r="F28" i="17"/>
  <c r="E28" i="17"/>
  <c r="D23" i="17"/>
  <c r="C23" i="17"/>
  <c r="L22" i="17"/>
  <c r="K22" i="17"/>
  <c r="L21" i="17"/>
  <c r="K21" i="17"/>
  <c r="L20" i="17"/>
  <c r="K20" i="17"/>
  <c r="L18" i="17"/>
  <c r="K18" i="17"/>
  <c r="L17" i="17"/>
  <c r="K17" i="17"/>
  <c r="J23" i="17"/>
  <c r="I23" i="17"/>
  <c r="H23" i="17"/>
  <c r="G23" i="17"/>
  <c r="F23" i="17"/>
  <c r="E23" i="17"/>
  <c r="D14" i="17"/>
  <c r="C14" i="17"/>
  <c r="J14" i="17"/>
  <c r="I14" i="17"/>
  <c r="H14" i="17"/>
  <c r="G14" i="17"/>
  <c r="F14" i="17"/>
  <c r="E14" i="17"/>
  <c r="D11" i="17"/>
  <c r="C11" i="17"/>
  <c r="L10" i="17"/>
  <c r="K10" i="17"/>
  <c r="L9" i="17"/>
  <c r="K9" i="17"/>
  <c r="L8" i="17"/>
  <c r="K8" i="17"/>
  <c r="J11" i="17"/>
  <c r="I11" i="17"/>
  <c r="H11" i="17"/>
  <c r="G11" i="17"/>
  <c r="F11" i="17"/>
  <c r="E11" i="17"/>
  <c r="D26" i="16"/>
  <c r="C26" i="16"/>
  <c r="L25" i="16"/>
  <c r="K25" i="16"/>
  <c r="J26" i="16"/>
  <c r="I26" i="16"/>
  <c r="H26" i="16"/>
  <c r="G26" i="16"/>
  <c r="F26" i="16"/>
  <c r="E26" i="16"/>
  <c r="D22" i="16"/>
  <c r="C22" i="16"/>
  <c r="L21" i="16"/>
  <c r="K21" i="16"/>
  <c r="L19" i="16"/>
  <c r="K19" i="16"/>
  <c r="L18" i="16"/>
  <c r="K18" i="16"/>
  <c r="L17" i="16"/>
  <c r="K17" i="16"/>
  <c r="L16" i="16"/>
  <c r="K16" i="16"/>
  <c r="J22" i="16"/>
  <c r="I22" i="16"/>
  <c r="H22" i="16"/>
  <c r="G22" i="16"/>
  <c r="F22" i="16"/>
  <c r="E22" i="16"/>
  <c r="D13" i="16"/>
  <c r="C13" i="16"/>
  <c r="J13" i="16"/>
  <c r="I13" i="16"/>
  <c r="H13" i="16"/>
  <c r="G13" i="16"/>
  <c r="F13" i="16"/>
  <c r="E13" i="16"/>
  <c r="D10" i="16"/>
  <c r="C10" i="16"/>
  <c r="L9" i="16"/>
  <c r="K9" i="16"/>
  <c r="L8" i="16"/>
  <c r="K8" i="16"/>
  <c r="J10" i="16"/>
  <c r="I10" i="16"/>
  <c r="H10" i="16"/>
  <c r="G10" i="16"/>
  <c r="F10" i="16"/>
  <c r="E10" i="16"/>
  <c r="D28" i="15"/>
  <c r="C28" i="15"/>
  <c r="L27" i="15"/>
  <c r="K27" i="15"/>
  <c r="L26" i="15"/>
  <c r="K26" i="15"/>
  <c r="J28" i="15"/>
  <c r="I28" i="15"/>
  <c r="H28" i="15"/>
  <c r="G28" i="15"/>
  <c r="F28" i="15"/>
  <c r="E28" i="15"/>
  <c r="D23" i="15"/>
  <c r="C23" i="15"/>
  <c r="L20" i="15"/>
  <c r="K20" i="15"/>
  <c r="L18" i="15"/>
  <c r="K18" i="15"/>
  <c r="L17" i="15"/>
  <c r="J23" i="15"/>
  <c r="I23" i="15"/>
  <c r="F23" i="15"/>
  <c r="E23" i="15"/>
  <c r="D14" i="15"/>
  <c r="C14" i="15"/>
  <c r="J14" i="15"/>
  <c r="I14" i="15"/>
  <c r="H14" i="15"/>
  <c r="G14" i="15"/>
  <c r="F14" i="15"/>
  <c r="E14" i="15"/>
  <c r="D11" i="15"/>
  <c r="C11" i="15"/>
  <c r="L10" i="15"/>
  <c r="K10" i="15"/>
  <c r="J11" i="15"/>
  <c r="H11" i="15"/>
  <c r="G11" i="15"/>
  <c r="F11" i="15"/>
  <c r="D33" i="13"/>
  <c r="C33" i="13"/>
  <c r="D28" i="13"/>
  <c r="C28" i="13"/>
  <c r="G28" i="13"/>
  <c r="J28" i="13"/>
  <c r="D19" i="13"/>
  <c r="C19" i="13"/>
  <c r="J19" i="13"/>
  <c r="I19" i="13"/>
  <c r="H19" i="13"/>
  <c r="G19" i="13"/>
  <c r="F19" i="13"/>
  <c r="E19" i="13"/>
  <c r="D16" i="13"/>
  <c r="C16" i="13"/>
  <c r="I16" i="13"/>
  <c r="H16" i="13"/>
  <c r="K13" i="16" l="1"/>
  <c r="L10" i="18"/>
  <c r="K10" i="18"/>
  <c r="K11" i="17"/>
  <c r="K10" i="16"/>
  <c r="K14" i="17"/>
  <c r="K13" i="18"/>
  <c r="L14" i="17"/>
  <c r="L13" i="18"/>
  <c r="L11" i="17"/>
  <c r="L13" i="16"/>
  <c r="L10" i="16"/>
  <c r="K14" i="15"/>
  <c r="L14" i="15"/>
  <c r="H23" i="15"/>
  <c r="H29" i="15" s="1"/>
  <c r="L19" i="15"/>
  <c r="K19" i="15"/>
  <c r="G23" i="15"/>
  <c r="G29" i="15" s="1"/>
  <c r="K17" i="15"/>
  <c r="I11" i="15"/>
  <c r="I29" i="15" s="1"/>
  <c r="K9" i="15"/>
  <c r="E11" i="15"/>
  <c r="L11" i="15"/>
  <c r="L9" i="15"/>
  <c r="L19" i="13"/>
  <c r="F28" i="13"/>
  <c r="F16" i="13"/>
  <c r="H28" i="13"/>
  <c r="H34" i="13" s="1"/>
  <c r="J16" i="13"/>
  <c r="J34" i="13" s="1"/>
  <c r="K19" i="13"/>
  <c r="E28" i="13"/>
  <c r="I28" i="13"/>
  <c r="I34" i="13" s="1"/>
  <c r="E16" i="13"/>
  <c r="G16" i="13"/>
  <c r="I28" i="17"/>
  <c r="I29" i="17" s="1"/>
  <c r="K27" i="17"/>
  <c r="E26" i="18"/>
  <c r="G26" i="18"/>
  <c r="I26" i="18"/>
  <c r="F26" i="18"/>
  <c r="H26" i="18"/>
  <c r="J26" i="18"/>
  <c r="K7" i="18"/>
  <c r="K12" i="18"/>
  <c r="K15" i="18"/>
  <c r="K21" i="18" s="1"/>
  <c r="K23" i="18"/>
  <c r="K25" i="18" s="1"/>
  <c r="L7" i="18"/>
  <c r="L12" i="18"/>
  <c r="L15" i="18"/>
  <c r="L21" i="18" s="1"/>
  <c r="L23" i="18"/>
  <c r="L25" i="18" s="1"/>
  <c r="E29" i="17"/>
  <c r="G29" i="17"/>
  <c r="F29" i="17"/>
  <c r="H29" i="17"/>
  <c r="J29" i="17"/>
  <c r="K7" i="17"/>
  <c r="K13" i="17"/>
  <c r="K16" i="17"/>
  <c r="K23" i="17" s="1"/>
  <c r="K25" i="17"/>
  <c r="L7" i="17"/>
  <c r="L13" i="17"/>
  <c r="L16" i="17"/>
  <c r="L23" i="17" s="1"/>
  <c r="L25" i="17"/>
  <c r="L28" i="17" s="1"/>
  <c r="E27" i="16"/>
  <c r="G27" i="16"/>
  <c r="I27" i="16"/>
  <c r="F27" i="16"/>
  <c r="H27" i="16"/>
  <c r="J27" i="16"/>
  <c r="K7" i="16"/>
  <c r="K12" i="16"/>
  <c r="K15" i="16"/>
  <c r="K22" i="16" s="1"/>
  <c r="K24" i="16"/>
  <c r="K26" i="16" s="1"/>
  <c r="L7" i="16"/>
  <c r="L12" i="16"/>
  <c r="L15" i="16"/>
  <c r="L22" i="16" s="1"/>
  <c r="L24" i="16"/>
  <c r="L26" i="16" s="1"/>
  <c r="F29" i="15"/>
  <c r="J29" i="15"/>
  <c r="K7" i="15"/>
  <c r="K13" i="15"/>
  <c r="K16" i="15"/>
  <c r="K23" i="15" s="1"/>
  <c r="K25" i="15"/>
  <c r="K28" i="15" s="1"/>
  <c r="L7" i="15"/>
  <c r="L13" i="15"/>
  <c r="L16" i="15"/>
  <c r="L25" i="15"/>
  <c r="L28" i="15" s="1"/>
  <c r="L30" i="13"/>
  <c r="L33" i="13" s="1"/>
  <c r="K28" i="17" l="1"/>
  <c r="L26" i="18"/>
  <c r="K26" i="18"/>
  <c r="L29" i="17"/>
  <c r="K29" i="17"/>
  <c r="K27" i="16"/>
  <c r="L27" i="16"/>
  <c r="K11" i="15"/>
  <c r="K29" i="15" s="1"/>
  <c r="E29" i="15"/>
  <c r="L23" i="15"/>
  <c r="L29" i="15" s="1"/>
  <c r="F34" i="13"/>
  <c r="L16" i="13"/>
  <c r="E34" i="13"/>
  <c r="K16" i="13"/>
  <c r="L28" i="13"/>
  <c r="K28" i="13"/>
  <c r="G34" i="13"/>
  <c r="L34" i="13" l="1"/>
  <c r="K34" i="13"/>
</calcChain>
</file>

<file path=xl/sharedStrings.xml><?xml version="1.0" encoding="utf-8"?>
<sst xmlns="http://schemas.openxmlformats.org/spreadsheetml/2006/main" count="474" uniqueCount="124">
  <si>
    <t xml:space="preserve"> </t>
  </si>
  <si>
    <t>Неделя: первая, третья.</t>
  </si>
  <si>
    <t>Возрастная катекогия: (1-3 г.)/(3-7 г.)</t>
  </si>
  <si>
    <t>№ рец.</t>
  </si>
  <si>
    <t>Наименование блюда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</si>
  <si>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</si>
  <si>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</si>
  <si>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</si>
  <si>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</si>
  <si>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</si>
  <si>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</si>
  <si>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1-3 г.</t>
  </si>
  <si>
    <t>3-7 г.</t>
  </si>
  <si>
    <t>ЗАВТРАК</t>
  </si>
  <si>
    <t>Чай с лимоном</t>
  </si>
  <si>
    <t>ИТОГО  ЗАВТРАК:</t>
  </si>
  <si>
    <t>ОБЕД</t>
  </si>
  <si>
    <t>ИТОГО  ОБЕД:</t>
  </si>
  <si>
    <t>ПОЛДНИК</t>
  </si>
  <si>
    <t>ИТОГО ПОЛДНИК:</t>
  </si>
  <si>
    <t>ИТОГО ЗА ДЕНЬ:</t>
  </si>
  <si>
    <t>Сезон: осень - зима</t>
  </si>
  <si>
    <t>День недели: вторник</t>
  </si>
  <si>
    <t>День недели: среда</t>
  </si>
  <si>
    <t>День недели: четверг</t>
  </si>
  <si>
    <t>День недели: пятница</t>
  </si>
  <si>
    <t>День недели: понедельник</t>
  </si>
  <si>
    <t>Неделя: вторая, четвертая.</t>
  </si>
  <si>
    <t>2-ЗАВТРАК</t>
  </si>
  <si>
    <t>ИТОГО  2-ЗАВТРАК:</t>
  </si>
  <si>
    <t>Компот из смеси сухофруктов</t>
  </si>
  <si>
    <t>Хлеб ржаной</t>
  </si>
  <si>
    <t>Хлеб пшеничный</t>
  </si>
  <si>
    <t>УТВЕРЖДАЮ</t>
  </si>
  <si>
    <t>Неделя: первая, третья</t>
  </si>
  <si>
    <t>СПИСОК ЛИТЕРАТУРЫ</t>
  </si>
  <si>
    <t>2013г</t>
  </si>
  <si>
    <t>суп фруктовый</t>
  </si>
  <si>
    <t>хлеб пшен.</t>
  </si>
  <si>
    <t>масло сливочное</t>
  </si>
  <si>
    <t>молоко кипяченое</t>
  </si>
  <si>
    <t>рассольник домашний</t>
  </si>
  <si>
    <t>салат из свеклы с яблоками</t>
  </si>
  <si>
    <t>каша пшеничная</t>
  </si>
  <si>
    <t>шницель</t>
  </si>
  <si>
    <t>суп пюре картофельный с гренками</t>
  </si>
  <si>
    <t>Заведующая МДОУ "Берека" с. Вавож</t>
  </si>
  <si>
    <t>Попова Н.В.____________</t>
  </si>
  <si>
    <t>в возрасте от 1 до 3 лет и от 3 до 7 лет, посещающих МДОУ "Березка" с. Вавож</t>
  </si>
  <si>
    <t>сб. ПОП</t>
  </si>
  <si>
    <t>35*</t>
  </si>
  <si>
    <t>75*</t>
  </si>
  <si>
    <t>99*</t>
  </si>
  <si>
    <t>кофейный напиток с молоком</t>
  </si>
  <si>
    <t>сыр порц</t>
  </si>
  <si>
    <t>какао с молоком</t>
  </si>
  <si>
    <t>хлеб пшеничный</t>
  </si>
  <si>
    <t>яблоко (фрукты)</t>
  </si>
  <si>
    <t>суп гороховый с картофелем</t>
  </si>
  <si>
    <t xml:space="preserve">пюре картофельное </t>
  </si>
  <si>
    <t>тефтели</t>
  </si>
  <si>
    <t>компот из шиповника</t>
  </si>
  <si>
    <t>салат из свежей капусты</t>
  </si>
  <si>
    <t>винегрет овощной</t>
  </si>
  <si>
    <t>яйцо вареное</t>
  </si>
  <si>
    <t>чай с сахаром</t>
  </si>
  <si>
    <t>321*</t>
  </si>
  <si>
    <t>каша геркулесовая молочная</t>
  </si>
  <si>
    <t>компот из плодов шиповника</t>
  </si>
  <si>
    <t xml:space="preserve">пирожки с рисом и яйцом </t>
  </si>
  <si>
    <t>макароны отварные</t>
  </si>
  <si>
    <t>гуляш из отварного мяса</t>
  </si>
  <si>
    <t>кисель</t>
  </si>
  <si>
    <t>хлеб ржаной</t>
  </si>
  <si>
    <t>салат из моркови с яблоком</t>
  </si>
  <si>
    <t>каша пшенная молочная</t>
  </si>
  <si>
    <t>йогурт</t>
  </si>
  <si>
    <t>котлета рыбная любительская</t>
  </si>
  <si>
    <t>компот из свежих плодов</t>
  </si>
  <si>
    <t>каша дружба молочная</t>
  </si>
  <si>
    <t>салат из свеклы с черносливом</t>
  </si>
  <si>
    <t>суп картофельный с рыбой</t>
  </si>
  <si>
    <t>сочни из творога</t>
  </si>
  <si>
    <t>суп молочный с макаронными изделиями</t>
  </si>
  <si>
    <t>каша гречневая молочная</t>
  </si>
  <si>
    <t>компот из плодов шиповника с гренками</t>
  </si>
  <si>
    <t>суп картофельный с клецками</t>
  </si>
  <si>
    <t>рулет мясной с яйцом</t>
  </si>
  <si>
    <t>суп молочный с вермишелью</t>
  </si>
  <si>
    <t>каша рисовая молочная</t>
  </si>
  <si>
    <t>суп лапша домашняя</t>
  </si>
  <si>
    <t>биточки мясные</t>
  </si>
  <si>
    <t>чай с молоком</t>
  </si>
  <si>
    <t>салат из свеклы с курагой и изюмом</t>
  </si>
  <si>
    <t>ватрушка с творогом</t>
  </si>
  <si>
    <t>каша манная молочная</t>
  </si>
  <si>
    <t>булочка домашняя</t>
  </si>
  <si>
    <t>борщ с капустой и картофелем со сметаной</t>
  </si>
  <si>
    <t>щи из свежей капусты со сметаной</t>
  </si>
  <si>
    <t>пудинг из творога запеченный</t>
  </si>
  <si>
    <t>28*</t>
  </si>
  <si>
    <t>плов из птицы</t>
  </si>
  <si>
    <t xml:space="preserve">                                Примерное цикличное дяситидневное меню                                                                           
в соответствии с  физиологическими нормами потребления продуктов на осенне-зимний период            
</t>
  </si>
  <si>
    <t>осенне-зимний сезон</t>
  </si>
  <si>
    <t>295*</t>
  </si>
  <si>
    <t>пюре картофельное/капуста тушеная</t>
  </si>
  <si>
    <t>котлета/сосиска отварная</t>
  </si>
  <si>
    <t>181/174</t>
  </si>
  <si>
    <t>321*/228</t>
  </si>
  <si>
    <t>ватрушка картофельная</t>
  </si>
  <si>
    <t>сырники из творога смолоком сгущ.</t>
  </si>
  <si>
    <t>суп картофельный с вермишелью</t>
  </si>
  <si>
    <t>щи из свежей капусты</t>
  </si>
  <si>
    <t>297*</t>
  </si>
  <si>
    <t>голубцы с мясом и рисом</t>
  </si>
  <si>
    <t>104*</t>
  </si>
  <si>
    <t>каша гречневая рассыпчатая с овощами</t>
  </si>
  <si>
    <t xml:space="preserve">Сборник технических нормативов, рецептур блюд и кулинарных изделий для организации питания детей в дошкольных организациях Удмуртской   </t>
  </si>
  <si>
    <t xml:space="preserve">Республики Ижевск 2013г (Под редакцией П.П. Пономарева)   </t>
  </si>
  <si>
    <t xml:space="preserve">Сборник  рецептур на продукцию для питания детей в дошкольных образовательных организациях Москва Дели плюс 2016г (под редакцией           </t>
  </si>
  <si>
    <t xml:space="preserve">М.П. Могильного и В.А. Тутельяна)  </t>
  </si>
  <si>
    <t>бананы (фрукты)</t>
  </si>
  <si>
    <t>салат из соленых огурцов с луком</t>
  </si>
  <si>
    <t>2008г*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</si>
</sst>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1" fontId="1" fillId="3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1" fontId="1" fillId="3" borderId="2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" fillId="0" borderId="0" xfId="0" applyFont="1"/>
    <xf numFmtId="0" fontId="2" fillId="0" borderId="5" xfId="0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99"/>
      <color rgb="FFFFFF66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6" zoomScaleNormal="100" workbookViewId="0">
      <selection activeCell="A15" sqref="A15:J15"/>
    </sheetView>
  </sheetViews>
  <sheetFormatPr defaultRowHeight="15" x14ac:dyDescent="0.25"/>
  <cols>
    <col min="1" max="1" width="11.140625" customWidth="1"/>
    <col min="2" max="2" width="37" customWidth="1"/>
    <col min="5" max="5" width="8" customWidth="1"/>
    <col min="6" max="6" width="7.140625" customWidth="1"/>
    <col min="7" max="7" width="7" customWidth="1"/>
    <col min="8" max="8" width="7.140625" customWidth="1"/>
    <col min="9" max="9" width="7.5703125" customWidth="1"/>
  </cols>
  <sheetData>
    <row r="1" spans="1:12" s="19" customFormat="1" x14ac:dyDescent="0.25">
      <c r="A1" s="78"/>
      <c r="B1" s="78"/>
      <c r="G1" s="78" t="s">
        <v>33</v>
      </c>
      <c r="H1" s="78"/>
      <c r="I1" s="78"/>
      <c r="J1" s="78"/>
      <c r="K1" s="78"/>
      <c r="L1" s="78"/>
    </row>
    <row r="2" spans="1:12" s="19" customFormat="1" x14ac:dyDescent="0.25">
      <c r="A2" s="78"/>
      <c r="B2" s="78"/>
      <c r="C2" s="78"/>
      <c r="D2" s="78"/>
      <c r="E2" s="78"/>
      <c r="F2" s="78"/>
      <c r="G2" s="78" t="s">
        <v>46</v>
      </c>
      <c r="H2" s="78"/>
      <c r="I2" s="78"/>
      <c r="J2" s="78"/>
      <c r="K2" s="78"/>
      <c r="L2" s="78"/>
    </row>
    <row r="3" spans="1:12" s="19" customFormat="1" x14ac:dyDescent="0.25">
      <c r="A3" s="78"/>
      <c r="B3" s="78"/>
      <c r="C3" s="78"/>
      <c r="D3" s="78"/>
      <c r="E3" s="78"/>
      <c r="F3" s="78"/>
      <c r="G3" s="78" t="s">
        <v>47</v>
      </c>
      <c r="H3" s="78"/>
      <c r="I3" s="78"/>
      <c r="J3" s="78"/>
      <c r="K3" s="78"/>
      <c r="L3" s="78"/>
    </row>
    <row r="4" spans="1:12" s="19" customFormat="1" x14ac:dyDescent="0.25"/>
    <row r="5" spans="1:12" s="19" customFormat="1" ht="15.75" x14ac:dyDescent="0.25">
      <c r="B5" s="79" t="s">
        <v>102</v>
      </c>
      <c r="C5" s="80"/>
      <c r="D5" s="80"/>
      <c r="E5" s="80"/>
      <c r="F5" s="80"/>
      <c r="G5" s="80"/>
      <c r="H5" s="80"/>
      <c r="I5" s="80"/>
      <c r="J5" s="80"/>
      <c r="K5" s="80"/>
    </row>
    <row r="6" spans="1:12" s="19" customFormat="1" ht="15.75" x14ac:dyDescent="0.25">
      <c r="B6" s="80" t="s">
        <v>48</v>
      </c>
      <c r="C6" s="80"/>
      <c r="D6" s="80"/>
      <c r="E6" s="80"/>
      <c r="F6" s="80"/>
      <c r="G6" s="80"/>
      <c r="H6" s="80"/>
      <c r="I6" s="80"/>
      <c r="J6" s="80"/>
      <c r="K6" s="80"/>
    </row>
    <row r="7" spans="1:12" ht="15.75" x14ac:dyDescent="0.25">
      <c r="A7" s="20"/>
      <c r="B7" s="81" t="s">
        <v>103</v>
      </c>
      <c r="C7" s="81"/>
      <c r="D7" s="81"/>
      <c r="E7" s="81"/>
      <c r="F7" s="81"/>
      <c r="G7" s="81"/>
      <c r="H7" s="81"/>
      <c r="I7" s="81"/>
      <c r="J7" s="81"/>
      <c r="K7" s="81"/>
      <c r="L7" s="1"/>
    </row>
    <row r="8" spans="1:12" ht="15" customHeight="1" x14ac:dyDescent="0.25">
      <c r="A8" s="85" t="s">
        <v>3</v>
      </c>
      <c r="B8" s="87" t="s">
        <v>4</v>
      </c>
      <c r="C8" s="89" t="s">
        <v>5</v>
      </c>
      <c r="D8" s="90"/>
      <c r="E8" s="73" t="s">
        <v>6</v>
      </c>
      <c r="F8" s="73"/>
      <c r="G8" s="73"/>
      <c r="H8" s="73"/>
      <c r="I8" s="73"/>
      <c r="J8" s="73"/>
      <c r="K8" s="74" t="s">
        <v>7</v>
      </c>
      <c r="L8" s="74"/>
    </row>
    <row r="9" spans="1:12" x14ac:dyDescent="0.25">
      <c r="A9" s="86"/>
      <c r="B9" s="88"/>
      <c r="C9" s="89"/>
      <c r="D9" s="90"/>
      <c r="E9" s="73" t="s">
        <v>8</v>
      </c>
      <c r="F9" s="73"/>
      <c r="G9" s="74" t="s">
        <v>9</v>
      </c>
      <c r="H9" s="74"/>
      <c r="I9" s="73" t="s">
        <v>10</v>
      </c>
      <c r="J9" s="73"/>
      <c r="K9" s="74"/>
      <c r="L9" s="74"/>
    </row>
    <row r="10" spans="1:12" x14ac:dyDescent="0.25">
      <c r="A10" s="86"/>
      <c r="B10" s="88"/>
      <c r="C10" s="42" t="s">
        <v>11</v>
      </c>
      <c r="D10" s="44" t="s">
        <v>12</v>
      </c>
      <c r="E10" s="42" t="s">
        <v>11</v>
      </c>
      <c r="F10" s="40" t="s">
        <v>12</v>
      </c>
      <c r="G10" s="42" t="s">
        <v>11</v>
      </c>
      <c r="H10" s="40" t="s">
        <v>12</v>
      </c>
      <c r="I10" s="42" t="s">
        <v>11</v>
      </c>
      <c r="J10" s="40" t="s">
        <v>12</v>
      </c>
      <c r="K10" s="42" t="s">
        <v>11</v>
      </c>
      <c r="L10" s="40" t="s">
        <v>12</v>
      </c>
    </row>
    <row r="11" spans="1:12" x14ac:dyDescent="0.25">
      <c r="A11" s="75" t="s">
        <v>13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7"/>
    </row>
    <row r="12" spans="1:12" x14ac:dyDescent="0.25">
      <c r="A12" s="8" t="s">
        <v>49</v>
      </c>
      <c r="B12" s="13" t="s">
        <v>37</v>
      </c>
      <c r="C12" s="8">
        <v>150</v>
      </c>
      <c r="D12" s="23">
        <v>180</v>
      </c>
      <c r="E12" s="24">
        <v>0.6</v>
      </c>
      <c r="F12" s="25">
        <v>0.7</v>
      </c>
      <c r="G12" s="24">
        <v>0.11</v>
      </c>
      <c r="H12" s="25">
        <v>0.13</v>
      </c>
      <c r="I12" s="8">
        <v>56.8</v>
      </c>
      <c r="J12" s="26">
        <v>68</v>
      </c>
      <c r="K12" s="24">
        <f t="shared" ref="K12:K15" si="0">E12*4+G12*9+I12*4</f>
        <v>230.58999999999997</v>
      </c>
      <c r="L12" s="25">
        <f t="shared" ref="L12:L15" si="1">F12*4+H12*9+J12*4</f>
        <v>275.97000000000003</v>
      </c>
    </row>
    <row r="13" spans="1:12" x14ac:dyDescent="0.25">
      <c r="A13" s="8"/>
      <c r="B13" s="27" t="s">
        <v>38</v>
      </c>
      <c r="C13" s="28">
        <v>30</v>
      </c>
      <c r="D13" s="29">
        <v>30</v>
      </c>
      <c r="E13" s="30">
        <v>2.5499999999999998</v>
      </c>
      <c r="F13" s="31">
        <v>2.5499999999999998</v>
      </c>
      <c r="G13" s="32">
        <v>0.48</v>
      </c>
      <c r="H13" s="25">
        <v>0.48</v>
      </c>
      <c r="I13" s="32">
        <v>10.1</v>
      </c>
      <c r="J13" s="25">
        <v>10.1</v>
      </c>
      <c r="K13" s="24">
        <f t="shared" si="0"/>
        <v>54.92</v>
      </c>
      <c r="L13" s="25">
        <f t="shared" si="1"/>
        <v>54.92</v>
      </c>
    </row>
    <row r="14" spans="1:12" x14ac:dyDescent="0.25">
      <c r="A14" s="14">
        <v>5</v>
      </c>
      <c r="B14" s="13" t="s">
        <v>39</v>
      </c>
      <c r="C14" s="8">
        <v>10</v>
      </c>
      <c r="D14" s="23">
        <v>10</v>
      </c>
      <c r="E14" s="24">
        <v>0.08</v>
      </c>
      <c r="F14" s="25">
        <v>0.08</v>
      </c>
      <c r="G14" s="24">
        <v>7.25</v>
      </c>
      <c r="H14" s="25">
        <v>7.25</v>
      </c>
      <c r="I14" s="24">
        <v>0.13</v>
      </c>
      <c r="J14" s="25">
        <v>0.13</v>
      </c>
      <c r="K14" s="24">
        <f t="shared" si="0"/>
        <v>66.089999999999989</v>
      </c>
      <c r="L14" s="25">
        <f t="shared" si="1"/>
        <v>66.089999999999989</v>
      </c>
    </row>
    <row r="15" spans="1:12" x14ac:dyDescent="0.25">
      <c r="A15" s="8">
        <v>262</v>
      </c>
      <c r="B15" s="15" t="s">
        <v>14</v>
      </c>
      <c r="C15" s="8">
        <v>160</v>
      </c>
      <c r="D15" s="26">
        <v>190</v>
      </c>
      <c r="E15" s="24">
        <v>7.0000000000000007E-2</v>
      </c>
      <c r="F15" s="25">
        <v>0.12</v>
      </c>
      <c r="G15" s="24">
        <v>0.01</v>
      </c>
      <c r="H15" s="25">
        <v>0.02</v>
      </c>
      <c r="I15" s="24">
        <v>7.1</v>
      </c>
      <c r="J15" s="25">
        <v>10.199999999999999</v>
      </c>
      <c r="K15" s="24">
        <f t="shared" si="0"/>
        <v>28.77</v>
      </c>
      <c r="L15" s="25">
        <f t="shared" si="1"/>
        <v>41.459999999999994</v>
      </c>
    </row>
    <row r="16" spans="1:12" x14ac:dyDescent="0.25">
      <c r="A16" s="9"/>
      <c r="B16" s="7" t="s">
        <v>15</v>
      </c>
      <c r="C16" s="9">
        <f t="shared" ref="C16:J16" si="2">SUM(C12:C15)</f>
        <v>350</v>
      </c>
      <c r="D16" s="33">
        <f t="shared" si="2"/>
        <v>410</v>
      </c>
      <c r="E16" s="34">
        <f>SUM(E12:E15)</f>
        <v>3.3</v>
      </c>
      <c r="F16" s="35">
        <f t="shared" si="2"/>
        <v>3.45</v>
      </c>
      <c r="G16" s="34">
        <f t="shared" si="2"/>
        <v>7.85</v>
      </c>
      <c r="H16" s="35">
        <f t="shared" si="2"/>
        <v>7.88</v>
      </c>
      <c r="I16" s="34">
        <f t="shared" si="2"/>
        <v>74.129999999999981</v>
      </c>
      <c r="J16" s="35">
        <f t="shared" si="2"/>
        <v>88.429999999999993</v>
      </c>
      <c r="K16" s="34">
        <f>E16*4+G16*9+I16*4</f>
        <v>380.36999999999989</v>
      </c>
      <c r="L16" s="35">
        <f t="shared" ref="L16" si="3">F16*4+H16*9+J16*4</f>
        <v>438.43999999999994</v>
      </c>
    </row>
    <row r="17" spans="1:12" x14ac:dyDescent="0.25">
      <c r="A17" s="91" t="s">
        <v>28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3"/>
    </row>
    <row r="18" spans="1:12" x14ac:dyDescent="0.25">
      <c r="A18" s="14">
        <v>269</v>
      </c>
      <c r="B18" s="17" t="s">
        <v>40</v>
      </c>
      <c r="C18" s="64">
        <v>150</v>
      </c>
      <c r="D18" s="26">
        <v>180</v>
      </c>
      <c r="E18" s="24">
        <v>4.58</v>
      </c>
      <c r="F18" s="25">
        <v>5.48</v>
      </c>
      <c r="G18" s="24">
        <v>4.08</v>
      </c>
      <c r="H18" s="25">
        <v>4.88</v>
      </c>
      <c r="I18" s="24">
        <v>7.58</v>
      </c>
      <c r="J18" s="25">
        <v>9.07</v>
      </c>
      <c r="K18" s="24">
        <f t="shared" ref="K18" si="4">E18*4+G18*9+I18*4</f>
        <v>85.36</v>
      </c>
      <c r="L18" s="24">
        <f t="shared" ref="L18" si="5">F18*4+H18*9+J18*4</f>
        <v>102.12</v>
      </c>
    </row>
    <row r="19" spans="1:12" x14ac:dyDescent="0.25">
      <c r="A19" s="14"/>
      <c r="B19" s="7" t="s">
        <v>29</v>
      </c>
      <c r="C19" s="9">
        <f t="shared" ref="C19:J19" si="6">SUM(C18)</f>
        <v>150</v>
      </c>
      <c r="D19" s="33">
        <f t="shared" si="6"/>
        <v>180</v>
      </c>
      <c r="E19" s="34">
        <f t="shared" si="6"/>
        <v>4.58</v>
      </c>
      <c r="F19" s="35">
        <f t="shared" si="6"/>
        <v>5.48</v>
      </c>
      <c r="G19" s="34">
        <f t="shared" si="6"/>
        <v>4.08</v>
      </c>
      <c r="H19" s="35">
        <f t="shared" si="6"/>
        <v>4.88</v>
      </c>
      <c r="I19" s="34">
        <f t="shared" si="6"/>
        <v>7.58</v>
      </c>
      <c r="J19" s="35">
        <f t="shared" si="6"/>
        <v>9.07</v>
      </c>
      <c r="K19" s="34">
        <f>E19*4+G19*9+I19*4</f>
        <v>85.36</v>
      </c>
      <c r="L19" s="35">
        <f>F19*4+H19*9+J19*4</f>
        <v>102.12</v>
      </c>
    </row>
    <row r="20" spans="1:12" x14ac:dyDescent="0.25">
      <c r="A20" s="91" t="s">
        <v>16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3"/>
    </row>
    <row r="21" spans="1:12" x14ac:dyDescent="0.25">
      <c r="A21" s="14" t="s">
        <v>50</v>
      </c>
      <c r="B21" s="13" t="s">
        <v>42</v>
      </c>
      <c r="C21" s="8">
        <v>40</v>
      </c>
      <c r="D21" s="37">
        <v>50</v>
      </c>
      <c r="E21" s="24">
        <v>0.44</v>
      </c>
      <c r="F21" s="25">
        <v>0.55000000000000004</v>
      </c>
      <c r="G21" s="24">
        <v>2.06</v>
      </c>
      <c r="H21" s="25">
        <v>2.5</v>
      </c>
      <c r="I21" s="24">
        <v>4.57</v>
      </c>
      <c r="J21" s="25">
        <v>5.6</v>
      </c>
      <c r="K21" s="24">
        <f t="shared" ref="K21:L27" si="7">E21*4+G21*9+I21*4</f>
        <v>38.58</v>
      </c>
      <c r="L21" s="25">
        <f t="shared" si="7"/>
        <v>47.099999999999994</v>
      </c>
    </row>
    <row r="22" spans="1:12" s="59" customFormat="1" x14ac:dyDescent="0.25">
      <c r="A22" s="14" t="s">
        <v>51</v>
      </c>
      <c r="B22" s="13" t="s">
        <v>41</v>
      </c>
      <c r="C22" s="58">
        <v>150</v>
      </c>
      <c r="D22" s="37">
        <v>200</v>
      </c>
      <c r="E22" s="24">
        <v>1.24</v>
      </c>
      <c r="F22" s="25">
        <v>1.65</v>
      </c>
      <c r="G22" s="24">
        <v>3.05</v>
      </c>
      <c r="H22" s="25">
        <v>4.0599999999999996</v>
      </c>
      <c r="I22" s="24">
        <v>8.86</v>
      </c>
      <c r="J22" s="25">
        <v>10.8</v>
      </c>
      <c r="K22" s="24">
        <f t="shared" si="7"/>
        <v>67.849999999999994</v>
      </c>
      <c r="L22" s="25">
        <f t="shared" si="7"/>
        <v>86.34</v>
      </c>
    </row>
    <row r="23" spans="1:12" x14ac:dyDescent="0.25">
      <c r="A23" s="8">
        <v>106</v>
      </c>
      <c r="B23" s="15" t="s">
        <v>43</v>
      </c>
      <c r="C23" s="8">
        <v>120</v>
      </c>
      <c r="D23" s="26">
        <v>150</v>
      </c>
      <c r="E23" s="24">
        <v>3.26</v>
      </c>
      <c r="F23" s="25">
        <v>4.08</v>
      </c>
      <c r="G23" s="8">
        <v>3.26</v>
      </c>
      <c r="H23" s="25">
        <v>4.08</v>
      </c>
      <c r="I23" s="24">
        <v>20.04</v>
      </c>
      <c r="J23" s="25">
        <v>19.86</v>
      </c>
      <c r="K23" s="24">
        <f t="shared" si="7"/>
        <v>122.53999999999999</v>
      </c>
      <c r="L23" s="25">
        <f t="shared" si="7"/>
        <v>132.47999999999999</v>
      </c>
    </row>
    <row r="24" spans="1:12" x14ac:dyDescent="0.25">
      <c r="A24" s="14">
        <v>181</v>
      </c>
      <c r="B24" s="17" t="s">
        <v>44</v>
      </c>
      <c r="C24" s="8">
        <v>60</v>
      </c>
      <c r="D24" s="26">
        <v>80</v>
      </c>
      <c r="E24" s="24">
        <v>8.4</v>
      </c>
      <c r="F24" s="25">
        <v>11.2</v>
      </c>
      <c r="G24" s="24">
        <v>6.87</v>
      </c>
      <c r="H24" s="25">
        <v>9.16</v>
      </c>
      <c r="I24" s="24">
        <v>6.13</v>
      </c>
      <c r="J24" s="25">
        <v>8.17</v>
      </c>
      <c r="K24" s="24">
        <f t="shared" si="7"/>
        <v>119.95</v>
      </c>
      <c r="L24" s="25">
        <f t="shared" si="7"/>
        <v>159.91999999999999</v>
      </c>
    </row>
    <row r="25" spans="1:12" x14ac:dyDescent="0.25">
      <c r="A25" s="14">
        <v>253</v>
      </c>
      <c r="B25" s="17" t="s">
        <v>30</v>
      </c>
      <c r="C25" s="8">
        <v>150</v>
      </c>
      <c r="D25" s="26">
        <v>180</v>
      </c>
      <c r="E25" s="24">
        <v>0.33</v>
      </c>
      <c r="F25" s="25">
        <v>0.4</v>
      </c>
      <c r="G25" s="24">
        <v>0.02</v>
      </c>
      <c r="H25" s="25">
        <v>0.02</v>
      </c>
      <c r="I25" s="24">
        <v>20.8</v>
      </c>
      <c r="J25" s="25">
        <v>17</v>
      </c>
      <c r="K25" s="24">
        <f t="shared" si="7"/>
        <v>84.7</v>
      </c>
      <c r="L25" s="25">
        <f t="shared" si="7"/>
        <v>69.78</v>
      </c>
    </row>
    <row r="26" spans="1:12" x14ac:dyDescent="0.25">
      <c r="A26" s="8"/>
      <c r="B26" s="15" t="s">
        <v>31</v>
      </c>
      <c r="C26" s="8">
        <v>30</v>
      </c>
      <c r="D26" s="26">
        <v>40</v>
      </c>
      <c r="E26" s="24">
        <v>1.98</v>
      </c>
      <c r="F26" s="25">
        <v>2.3199999999999998</v>
      </c>
      <c r="G26" s="24">
        <v>0.36</v>
      </c>
      <c r="H26" s="25">
        <v>0.44</v>
      </c>
      <c r="I26" s="24">
        <v>10.23</v>
      </c>
      <c r="J26" s="25">
        <v>15.23</v>
      </c>
      <c r="K26" s="24">
        <f t="shared" si="7"/>
        <v>52.08</v>
      </c>
      <c r="L26" s="25">
        <f t="shared" si="7"/>
        <v>74.16</v>
      </c>
    </row>
    <row r="27" spans="1:12" x14ac:dyDescent="0.25">
      <c r="A27" s="8"/>
      <c r="B27" s="15" t="s">
        <v>32</v>
      </c>
      <c r="C27" s="8">
        <v>20</v>
      </c>
      <c r="D27" s="26">
        <v>30</v>
      </c>
      <c r="E27" s="24">
        <v>1.7</v>
      </c>
      <c r="F27" s="25">
        <v>2.5499999999999998</v>
      </c>
      <c r="G27" s="24">
        <v>0.32</v>
      </c>
      <c r="H27" s="25">
        <v>0.48</v>
      </c>
      <c r="I27" s="24">
        <v>7.4</v>
      </c>
      <c r="J27" s="25">
        <v>10.1</v>
      </c>
      <c r="K27" s="24">
        <f t="shared" si="7"/>
        <v>39.28</v>
      </c>
      <c r="L27" s="25">
        <f t="shared" si="7"/>
        <v>54.92</v>
      </c>
    </row>
    <row r="28" spans="1:12" x14ac:dyDescent="0.25">
      <c r="A28" s="8"/>
      <c r="B28" s="7" t="s">
        <v>17</v>
      </c>
      <c r="C28" s="9">
        <f t="shared" ref="C28:L28" si="8">SUM(C21:C27)</f>
        <v>570</v>
      </c>
      <c r="D28" s="38">
        <f t="shared" si="8"/>
        <v>730</v>
      </c>
      <c r="E28" s="34">
        <f t="shared" si="8"/>
        <v>17.350000000000001</v>
      </c>
      <c r="F28" s="35">
        <f t="shared" si="8"/>
        <v>22.75</v>
      </c>
      <c r="G28" s="34">
        <f t="shared" si="8"/>
        <v>15.939999999999998</v>
      </c>
      <c r="H28" s="35">
        <f t="shared" si="8"/>
        <v>20.740000000000002</v>
      </c>
      <c r="I28" s="34">
        <f t="shared" si="8"/>
        <v>78.030000000000015</v>
      </c>
      <c r="J28" s="35">
        <f t="shared" si="8"/>
        <v>86.759999999999991</v>
      </c>
      <c r="K28" s="34">
        <f t="shared" si="8"/>
        <v>524.9799999999999</v>
      </c>
      <c r="L28" s="35">
        <f t="shared" si="8"/>
        <v>624.69999999999982</v>
      </c>
    </row>
    <row r="29" spans="1:12" x14ac:dyDescent="0.25">
      <c r="A29" s="75" t="s">
        <v>18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7"/>
    </row>
    <row r="30" spans="1:12" x14ac:dyDescent="0.25">
      <c r="A30" s="14" t="s">
        <v>52</v>
      </c>
      <c r="B30" s="17" t="s">
        <v>45</v>
      </c>
      <c r="C30" s="8">
        <v>150</v>
      </c>
      <c r="D30" s="26">
        <v>180</v>
      </c>
      <c r="E30" s="24">
        <v>1.8</v>
      </c>
      <c r="F30" s="25">
        <v>2.1</v>
      </c>
      <c r="G30" s="24">
        <v>1.95</v>
      </c>
      <c r="H30" s="25">
        <v>6.8</v>
      </c>
      <c r="I30" s="24">
        <v>8.3000000000000007</v>
      </c>
      <c r="J30" s="25">
        <v>8.9</v>
      </c>
      <c r="K30" s="24">
        <f t="shared" ref="K30:L31" si="9">E30*4+G30*9+I30*4</f>
        <v>57.95</v>
      </c>
      <c r="L30" s="25">
        <f t="shared" si="9"/>
        <v>105.19999999999999</v>
      </c>
    </row>
    <row r="31" spans="1:12" x14ac:dyDescent="0.25">
      <c r="A31" s="14">
        <v>264</v>
      </c>
      <c r="B31" s="17" t="s">
        <v>53</v>
      </c>
      <c r="C31" s="58">
        <v>150</v>
      </c>
      <c r="D31" s="26">
        <v>180</v>
      </c>
      <c r="E31" s="24">
        <v>2.2999999999999998</v>
      </c>
      <c r="F31" s="25">
        <v>2.8</v>
      </c>
      <c r="G31" s="24">
        <v>2</v>
      </c>
      <c r="H31" s="25">
        <v>2.41</v>
      </c>
      <c r="I31" s="24">
        <v>10.63</v>
      </c>
      <c r="J31" s="25">
        <v>13.36</v>
      </c>
      <c r="K31" s="24">
        <f t="shared" si="9"/>
        <v>69.72</v>
      </c>
      <c r="L31" s="25">
        <f t="shared" si="9"/>
        <v>86.33</v>
      </c>
    </row>
    <row r="32" spans="1:12" s="59" customFormat="1" x14ac:dyDescent="0.25">
      <c r="A32" s="48"/>
      <c r="B32" s="15"/>
      <c r="C32" s="58"/>
      <c r="D32" s="26"/>
      <c r="E32" s="53"/>
      <c r="F32" s="54"/>
      <c r="G32" s="53"/>
      <c r="H32" s="54"/>
      <c r="I32" s="53"/>
      <c r="J32" s="54"/>
      <c r="K32" s="24"/>
      <c r="L32" s="25"/>
    </row>
    <row r="33" spans="1:12" x14ac:dyDescent="0.25">
      <c r="A33" s="6"/>
      <c r="B33" s="5" t="s">
        <v>19</v>
      </c>
      <c r="C33" s="39">
        <f t="shared" ref="C33:D33" si="10">SUM(C30:C31)</f>
        <v>300</v>
      </c>
      <c r="D33" s="40">
        <f t="shared" si="10"/>
        <v>360</v>
      </c>
      <c r="E33" s="42">
        <f>SUM(E30:E31:E32)</f>
        <v>4.0999999999999996</v>
      </c>
      <c r="F33" s="42">
        <f>SUM(F30:F31:F32)</f>
        <v>4.9000000000000004</v>
      </c>
      <c r="G33" s="42">
        <f>SUM(G30:G31:G32)</f>
        <v>3.95</v>
      </c>
      <c r="H33" s="42">
        <f>SUM(H30:H31:H32)</f>
        <v>9.2100000000000009</v>
      </c>
      <c r="I33" s="42">
        <f>SUM(I30:I31:I32)</f>
        <v>18.93</v>
      </c>
      <c r="J33" s="42">
        <f>SUM(J30:J31:J32)</f>
        <v>22.259999999999998</v>
      </c>
      <c r="K33" s="42">
        <f>SUM(K30:K31:K32)</f>
        <v>127.67</v>
      </c>
      <c r="L33" s="42">
        <f>SUM(L30:L31:L32)</f>
        <v>191.52999999999997</v>
      </c>
    </row>
    <row r="34" spans="1:12" x14ac:dyDescent="0.25">
      <c r="A34" s="8"/>
      <c r="B34" s="7" t="s">
        <v>20</v>
      </c>
      <c r="C34" s="9"/>
      <c r="D34" s="43"/>
      <c r="E34" s="34">
        <f t="shared" ref="E34:L34" si="11">E33+E28+E19+E16</f>
        <v>29.330000000000002</v>
      </c>
      <c r="F34" s="35">
        <f t="shared" si="11"/>
        <v>36.58</v>
      </c>
      <c r="G34" s="34">
        <f t="shared" si="11"/>
        <v>31.82</v>
      </c>
      <c r="H34" s="35">
        <f t="shared" si="11"/>
        <v>42.710000000000008</v>
      </c>
      <c r="I34" s="34">
        <f t="shared" si="11"/>
        <v>178.67</v>
      </c>
      <c r="J34" s="35">
        <f t="shared" si="11"/>
        <v>206.51999999999998</v>
      </c>
      <c r="K34" s="34">
        <f t="shared" si="11"/>
        <v>1118.3799999999997</v>
      </c>
      <c r="L34" s="35">
        <f t="shared" si="11"/>
        <v>1356.7899999999997</v>
      </c>
    </row>
    <row r="35" spans="1:12" ht="15.75" x14ac:dyDescent="0.25">
      <c r="A35" s="94" t="s">
        <v>34</v>
      </c>
      <c r="B35" s="94"/>
      <c r="C35" s="83"/>
      <c r="D35" s="83"/>
      <c r="E35" s="83"/>
      <c r="F35" s="83"/>
      <c r="G35" s="83"/>
      <c r="H35" s="83"/>
    </row>
    <row r="36" spans="1:12" ht="15.75" x14ac:dyDescent="0.25">
      <c r="A36" s="82" t="s">
        <v>26</v>
      </c>
      <c r="B36" s="82"/>
      <c r="C36" s="84"/>
      <c r="D36" s="84"/>
      <c r="E36" s="84"/>
      <c r="F36" s="84"/>
      <c r="G36" s="84"/>
      <c r="H36" s="84"/>
    </row>
    <row r="37" spans="1:12" x14ac:dyDescent="0.25">
      <c r="B37" t="s">
        <v>0</v>
      </c>
    </row>
    <row r="38" spans="1:12" x14ac:dyDescent="0.25">
      <c r="C38" t="s">
        <v>0</v>
      </c>
    </row>
  </sheetData>
  <mergeCells count="25">
    <mergeCell ref="A36:B36"/>
    <mergeCell ref="C35:H35"/>
    <mergeCell ref="C36:H36"/>
    <mergeCell ref="A1:B1"/>
    <mergeCell ref="G1:L1"/>
    <mergeCell ref="G2:L2"/>
    <mergeCell ref="G3:L3"/>
    <mergeCell ref="A8:A10"/>
    <mergeCell ref="B8:B10"/>
    <mergeCell ref="C8:D9"/>
    <mergeCell ref="E8:J8"/>
    <mergeCell ref="A17:L17"/>
    <mergeCell ref="A20:L20"/>
    <mergeCell ref="A29:L29"/>
    <mergeCell ref="A35:B35"/>
    <mergeCell ref="K8:L9"/>
    <mergeCell ref="E9:F9"/>
    <mergeCell ref="G9:H9"/>
    <mergeCell ref="I9:J9"/>
    <mergeCell ref="A11:L11"/>
    <mergeCell ref="A2:F2"/>
    <mergeCell ref="A3:F3"/>
    <mergeCell ref="B5:K5"/>
    <mergeCell ref="B6:K6"/>
    <mergeCell ref="B7:K7"/>
  </mergeCells>
  <pageMargins left="0.62992125984251968" right="0.23622047244094491" top="0.39370078740157483" bottom="0.19685039370078741" header="0.19685039370078741" footer="0.19685039370078741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Layout" topLeftCell="A13" zoomScaleNormal="100" workbookViewId="0">
      <selection activeCell="B31" sqref="B31:L31"/>
    </sheetView>
  </sheetViews>
  <sheetFormatPr defaultRowHeight="15" x14ac:dyDescent="0.25"/>
  <cols>
    <col min="1" max="1" width="11.140625" style="19" customWidth="1"/>
    <col min="2" max="2" width="37" style="19" customWidth="1"/>
    <col min="3" max="3" width="7.85546875" style="19" customWidth="1"/>
    <col min="4" max="4" width="7.7109375" style="19" customWidth="1"/>
    <col min="5" max="5" width="8" style="19" customWidth="1"/>
    <col min="6" max="6" width="7.140625" style="19" customWidth="1"/>
    <col min="7" max="7" width="7" style="19" customWidth="1"/>
    <col min="8" max="8" width="7.140625" style="19" customWidth="1"/>
    <col min="9" max="16384" width="9.140625" style="19"/>
  </cols>
  <sheetData>
    <row r="1" spans="1:12" ht="15.75" x14ac:dyDescent="0.25">
      <c r="A1" s="83" t="s">
        <v>21</v>
      </c>
      <c r="B1" s="83"/>
      <c r="C1" s="83" t="s">
        <v>27</v>
      </c>
      <c r="D1" s="83"/>
      <c r="E1" s="83"/>
      <c r="F1" s="83"/>
      <c r="G1" s="83"/>
      <c r="H1" s="83"/>
    </row>
    <row r="2" spans="1:12" ht="15.75" x14ac:dyDescent="0.25">
      <c r="A2" s="95" t="s">
        <v>2</v>
      </c>
      <c r="B2" s="95"/>
      <c r="C2" s="95" t="s">
        <v>25</v>
      </c>
      <c r="D2" s="95"/>
      <c r="E2" s="95"/>
      <c r="F2" s="95"/>
      <c r="G2" s="95"/>
      <c r="H2" s="95"/>
    </row>
    <row r="3" spans="1:12" ht="15" customHeight="1" x14ac:dyDescent="0.25">
      <c r="A3" s="85" t="s">
        <v>3</v>
      </c>
      <c r="B3" s="87" t="s">
        <v>4</v>
      </c>
      <c r="C3" s="89" t="s">
        <v>5</v>
      </c>
      <c r="D3" s="90"/>
      <c r="E3" s="73" t="s">
        <v>6</v>
      </c>
      <c r="F3" s="73"/>
      <c r="G3" s="73"/>
      <c r="H3" s="73"/>
      <c r="I3" s="73"/>
      <c r="J3" s="73"/>
      <c r="K3" s="74" t="s">
        <v>7</v>
      </c>
      <c r="L3" s="74"/>
    </row>
    <row r="4" spans="1:12" x14ac:dyDescent="0.25">
      <c r="A4" s="86"/>
      <c r="B4" s="88"/>
      <c r="C4" s="89"/>
      <c r="D4" s="90"/>
      <c r="E4" s="73" t="s">
        <v>8</v>
      </c>
      <c r="F4" s="73"/>
      <c r="G4" s="74" t="s">
        <v>9</v>
      </c>
      <c r="H4" s="74"/>
      <c r="I4" s="73" t="s">
        <v>10</v>
      </c>
      <c r="J4" s="73"/>
      <c r="K4" s="74"/>
      <c r="L4" s="74"/>
    </row>
    <row r="5" spans="1:12" x14ac:dyDescent="0.25">
      <c r="A5" s="86"/>
      <c r="B5" s="88"/>
      <c r="C5" s="42" t="s">
        <v>11</v>
      </c>
      <c r="D5" s="44" t="s">
        <v>12</v>
      </c>
      <c r="E5" s="42" t="s">
        <v>11</v>
      </c>
      <c r="F5" s="40" t="s">
        <v>12</v>
      </c>
      <c r="G5" s="42" t="s">
        <v>11</v>
      </c>
      <c r="H5" s="40" t="s">
        <v>12</v>
      </c>
      <c r="I5" s="42" t="s">
        <v>11</v>
      </c>
      <c r="J5" s="40" t="s">
        <v>12</v>
      </c>
      <c r="K5" s="42" t="s">
        <v>11</v>
      </c>
      <c r="L5" s="40" t="s">
        <v>12</v>
      </c>
    </row>
    <row r="6" spans="1:12" ht="15" customHeight="1" x14ac:dyDescent="0.25">
      <c r="A6" s="75" t="s">
        <v>13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</row>
    <row r="7" spans="1:12" x14ac:dyDescent="0.25">
      <c r="A7" s="10">
        <v>111</v>
      </c>
      <c r="B7" s="3" t="s">
        <v>95</v>
      </c>
      <c r="C7" s="69">
        <v>150</v>
      </c>
      <c r="D7" s="26">
        <v>180</v>
      </c>
      <c r="E7" s="24">
        <v>2.25</v>
      </c>
      <c r="F7" s="25">
        <v>2.7</v>
      </c>
      <c r="G7" s="24">
        <v>3.57</v>
      </c>
      <c r="H7" s="25">
        <v>4.28</v>
      </c>
      <c r="I7" s="24">
        <v>19.7</v>
      </c>
      <c r="J7" s="25">
        <v>23.6</v>
      </c>
      <c r="K7" s="24">
        <f t="shared" ref="K7:L11" si="0">E7*4+G7*9+I7*4</f>
        <v>119.92999999999999</v>
      </c>
      <c r="L7" s="25">
        <f t="shared" si="0"/>
        <v>143.72000000000003</v>
      </c>
    </row>
    <row r="8" spans="1:12" x14ac:dyDescent="0.25">
      <c r="A8" s="14">
        <v>5</v>
      </c>
      <c r="B8" s="13" t="s">
        <v>39</v>
      </c>
      <c r="C8" s="69">
        <v>10</v>
      </c>
      <c r="D8" s="23">
        <v>10</v>
      </c>
      <c r="E8" s="24">
        <v>0.08</v>
      </c>
      <c r="F8" s="25">
        <v>0.08</v>
      </c>
      <c r="G8" s="24">
        <v>7.25</v>
      </c>
      <c r="H8" s="25">
        <v>7.25</v>
      </c>
      <c r="I8" s="24">
        <v>0.13</v>
      </c>
      <c r="J8" s="25">
        <v>0.13</v>
      </c>
      <c r="K8" s="32">
        <f t="shared" si="0"/>
        <v>66.089999999999989</v>
      </c>
      <c r="L8" s="25">
        <f t="shared" si="0"/>
        <v>66.089999999999989</v>
      </c>
    </row>
    <row r="9" spans="1:12" x14ac:dyDescent="0.25">
      <c r="A9" s="66">
        <v>266</v>
      </c>
      <c r="B9" s="70" t="s">
        <v>55</v>
      </c>
      <c r="C9" s="69">
        <v>150</v>
      </c>
      <c r="D9" s="45">
        <v>180</v>
      </c>
      <c r="E9" s="69">
        <v>2.34</v>
      </c>
      <c r="F9" s="26">
        <v>2.8</v>
      </c>
      <c r="G9" s="24">
        <v>2</v>
      </c>
      <c r="H9" s="25">
        <v>2.41</v>
      </c>
      <c r="I9" s="36">
        <v>10.63</v>
      </c>
      <c r="J9" s="46">
        <v>14.36</v>
      </c>
      <c r="K9" s="24">
        <f t="shared" si="0"/>
        <v>69.88</v>
      </c>
      <c r="L9" s="25">
        <f t="shared" si="0"/>
        <v>90.33</v>
      </c>
    </row>
    <row r="10" spans="1:12" x14ac:dyDescent="0.25">
      <c r="A10" s="14"/>
      <c r="B10" s="27" t="s">
        <v>38</v>
      </c>
      <c r="C10" s="28">
        <v>40</v>
      </c>
      <c r="D10" s="29">
        <v>30</v>
      </c>
      <c r="E10" s="30">
        <v>3.4</v>
      </c>
      <c r="F10" s="31">
        <v>2.5499999999999998</v>
      </c>
      <c r="G10" s="32">
        <v>0.52</v>
      </c>
      <c r="H10" s="25">
        <v>0.48</v>
      </c>
      <c r="I10" s="32">
        <v>13.4</v>
      </c>
      <c r="J10" s="25">
        <v>10.1</v>
      </c>
      <c r="K10" s="24">
        <f t="shared" si="0"/>
        <v>71.88</v>
      </c>
      <c r="L10" s="25">
        <f t="shared" si="0"/>
        <v>54.92</v>
      </c>
    </row>
    <row r="11" spans="1:12" x14ac:dyDescent="0.25">
      <c r="A11" s="9"/>
      <c r="B11" s="7" t="s">
        <v>15</v>
      </c>
      <c r="C11" s="9">
        <f>SUM(C7:C10)</f>
        <v>350</v>
      </c>
      <c r="D11" s="33">
        <f t="shared" ref="D11" si="1">SUM(D7:D10)</f>
        <v>400</v>
      </c>
      <c r="E11" s="34">
        <f>SUM(E7:E10)</f>
        <v>8.07</v>
      </c>
      <c r="F11" s="35">
        <f t="shared" ref="F11:I11" si="2">SUM(F7:F10)</f>
        <v>8.129999999999999</v>
      </c>
      <c r="G11" s="34">
        <f t="shared" si="2"/>
        <v>13.34</v>
      </c>
      <c r="H11" s="35">
        <f t="shared" si="2"/>
        <v>14.420000000000002</v>
      </c>
      <c r="I11" s="34">
        <f t="shared" si="2"/>
        <v>43.86</v>
      </c>
      <c r="J11" s="35">
        <f>SUM(J7:J10)</f>
        <v>48.190000000000005</v>
      </c>
      <c r="K11" s="34">
        <f>E11*4+G11*9+I11*4</f>
        <v>327.78</v>
      </c>
      <c r="L11" s="35">
        <f t="shared" si="0"/>
        <v>355.06000000000006</v>
      </c>
    </row>
    <row r="12" spans="1:12" x14ac:dyDescent="0.25">
      <c r="A12" s="91" t="s">
        <v>28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3"/>
    </row>
    <row r="13" spans="1:12" x14ac:dyDescent="0.25">
      <c r="A13" s="69">
        <v>248</v>
      </c>
      <c r="B13" s="15" t="s">
        <v>121</v>
      </c>
      <c r="C13" s="69">
        <v>100</v>
      </c>
      <c r="D13" s="26">
        <v>100</v>
      </c>
      <c r="E13" s="24">
        <v>1.5</v>
      </c>
      <c r="F13" s="25">
        <v>1.5</v>
      </c>
      <c r="G13" s="36">
        <v>0.5</v>
      </c>
      <c r="H13" s="25">
        <v>0.5</v>
      </c>
      <c r="I13" s="24">
        <v>21</v>
      </c>
      <c r="J13" s="25">
        <v>21</v>
      </c>
      <c r="K13" s="24">
        <f t="shared" ref="K13:L13" si="3">E13*4+G13*9+I13*4</f>
        <v>94.5</v>
      </c>
      <c r="L13" s="25">
        <f t="shared" si="3"/>
        <v>94.5</v>
      </c>
    </row>
    <row r="14" spans="1:12" x14ac:dyDescent="0.25">
      <c r="A14" s="14"/>
      <c r="B14" s="7" t="s">
        <v>29</v>
      </c>
      <c r="C14" s="9">
        <f t="shared" ref="C14" si="4">SUM(C13)</f>
        <v>100</v>
      </c>
      <c r="D14" s="33">
        <f t="shared" ref="D14:J14" si="5">SUM(D13)</f>
        <v>100</v>
      </c>
      <c r="E14" s="34">
        <f t="shared" si="5"/>
        <v>1.5</v>
      </c>
      <c r="F14" s="35">
        <f t="shared" si="5"/>
        <v>1.5</v>
      </c>
      <c r="G14" s="34">
        <f t="shared" si="5"/>
        <v>0.5</v>
      </c>
      <c r="H14" s="35">
        <f t="shared" si="5"/>
        <v>0.5</v>
      </c>
      <c r="I14" s="34">
        <f t="shared" si="5"/>
        <v>21</v>
      </c>
      <c r="J14" s="35">
        <f t="shared" si="5"/>
        <v>21</v>
      </c>
      <c r="K14" s="34">
        <f>E14*4+G14*9+I14*4</f>
        <v>94.5</v>
      </c>
      <c r="L14" s="35">
        <f>F14*4+H14*9+J14*4</f>
        <v>94.5</v>
      </c>
    </row>
    <row r="15" spans="1:12" x14ac:dyDescent="0.25">
      <c r="A15" s="91" t="s">
        <v>16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3"/>
    </row>
    <row r="16" spans="1:12" s="72" customFormat="1" x14ac:dyDescent="0.25">
      <c r="A16" s="10">
        <v>36</v>
      </c>
      <c r="B16" s="3" t="s">
        <v>93</v>
      </c>
      <c r="C16" s="14">
        <v>40</v>
      </c>
      <c r="D16" s="49">
        <v>60</v>
      </c>
      <c r="E16" s="47">
        <v>0.64</v>
      </c>
      <c r="F16" s="31">
        <v>0.96</v>
      </c>
      <c r="G16" s="47">
        <v>2.4500000000000002</v>
      </c>
      <c r="H16" s="31">
        <v>3.67</v>
      </c>
      <c r="I16" s="47">
        <v>5.31</v>
      </c>
      <c r="J16" s="31">
        <v>7.9</v>
      </c>
      <c r="K16" s="24">
        <f t="shared" ref="K16" si="6">E16*4+G16*9+I16*4</f>
        <v>45.849999999999994</v>
      </c>
      <c r="L16" s="25">
        <f t="shared" ref="L16" si="7">F16*4+H16*9+J16*4</f>
        <v>68.47</v>
      </c>
    </row>
    <row r="17" spans="1:12" x14ac:dyDescent="0.25">
      <c r="A17" s="48">
        <v>55</v>
      </c>
      <c r="B17" s="50" t="s">
        <v>112</v>
      </c>
      <c r="C17" s="14">
        <v>150</v>
      </c>
      <c r="D17" s="49">
        <v>200</v>
      </c>
      <c r="E17" s="24">
        <v>1.02</v>
      </c>
      <c r="F17" s="25">
        <v>1.36</v>
      </c>
      <c r="G17" s="24">
        <v>2.89</v>
      </c>
      <c r="H17" s="25">
        <v>3.86</v>
      </c>
      <c r="I17" s="24">
        <v>4</v>
      </c>
      <c r="J17" s="25">
        <v>5.34</v>
      </c>
      <c r="K17" s="47">
        <f t="shared" ref="K17:L23" si="8">E17*4+G17*9+I17*4</f>
        <v>46.09</v>
      </c>
      <c r="L17" s="31">
        <f t="shared" si="8"/>
        <v>61.54</v>
      </c>
    </row>
    <row r="18" spans="1:12" x14ac:dyDescent="0.25">
      <c r="A18" s="14" t="s">
        <v>113</v>
      </c>
      <c r="B18" s="17" t="s">
        <v>114</v>
      </c>
      <c r="C18" s="14">
        <v>120</v>
      </c>
      <c r="D18" s="49">
        <v>160</v>
      </c>
      <c r="E18" s="47">
        <v>8.14</v>
      </c>
      <c r="F18" s="31">
        <v>11.33</v>
      </c>
      <c r="G18" s="47">
        <v>9.0399999999999991</v>
      </c>
      <c r="H18" s="31">
        <v>12.53</v>
      </c>
      <c r="I18" s="47">
        <v>10.3</v>
      </c>
      <c r="J18" s="31">
        <v>14.19</v>
      </c>
      <c r="K18" s="47">
        <f t="shared" si="8"/>
        <v>155.12</v>
      </c>
      <c r="L18" s="31">
        <f t="shared" si="8"/>
        <v>214.85</v>
      </c>
    </row>
    <row r="19" spans="1:12" x14ac:dyDescent="0.25">
      <c r="A19" s="14">
        <v>267</v>
      </c>
      <c r="B19" s="17" t="s">
        <v>61</v>
      </c>
      <c r="C19" s="69">
        <v>150</v>
      </c>
      <c r="D19" s="26">
        <v>180</v>
      </c>
      <c r="E19" s="24">
        <v>0.51</v>
      </c>
      <c r="F19" s="25">
        <v>0.61</v>
      </c>
      <c r="G19" s="24">
        <v>0.21</v>
      </c>
      <c r="H19" s="25">
        <v>0.25</v>
      </c>
      <c r="I19" s="24">
        <v>14.2</v>
      </c>
      <c r="J19" s="25">
        <v>18.600000000000001</v>
      </c>
      <c r="K19" s="24">
        <f t="shared" si="8"/>
        <v>60.73</v>
      </c>
      <c r="L19" s="25">
        <f t="shared" si="8"/>
        <v>79.09</v>
      </c>
    </row>
    <row r="20" spans="1:12" x14ac:dyDescent="0.25">
      <c r="A20" s="14"/>
      <c r="B20" s="15" t="s">
        <v>31</v>
      </c>
      <c r="C20" s="61">
        <v>30</v>
      </c>
      <c r="D20" s="26">
        <v>40</v>
      </c>
      <c r="E20" s="24">
        <v>1.98</v>
      </c>
      <c r="F20" s="25">
        <v>2.3199999999999998</v>
      </c>
      <c r="G20" s="24">
        <v>0.36</v>
      </c>
      <c r="H20" s="25">
        <v>0.44</v>
      </c>
      <c r="I20" s="24">
        <v>10.23</v>
      </c>
      <c r="J20" s="25">
        <v>15.23</v>
      </c>
      <c r="K20" s="24">
        <f t="shared" si="8"/>
        <v>52.08</v>
      </c>
      <c r="L20" s="25">
        <f t="shared" si="8"/>
        <v>74.16</v>
      </c>
    </row>
    <row r="21" spans="1:12" x14ac:dyDescent="0.25">
      <c r="A21" s="14"/>
      <c r="B21" s="15" t="s">
        <v>32</v>
      </c>
      <c r="C21" s="61">
        <v>20</v>
      </c>
      <c r="D21" s="26">
        <v>30</v>
      </c>
      <c r="E21" s="24">
        <v>1.7</v>
      </c>
      <c r="F21" s="25">
        <v>2.5499999999999998</v>
      </c>
      <c r="G21" s="24">
        <v>0.32</v>
      </c>
      <c r="H21" s="25">
        <v>0.48</v>
      </c>
      <c r="I21" s="24">
        <v>7.4</v>
      </c>
      <c r="J21" s="25">
        <v>10.1</v>
      </c>
      <c r="K21" s="24">
        <f t="shared" si="8"/>
        <v>39.28</v>
      </c>
      <c r="L21" s="25">
        <f t="shared" si="8"/>
        <v>54.92</v>
      </c>
    </row>
    <row r="22" spans="1:12" x14ac:dyDescent="0.25">
      <c r="A22" s="21"/>
      <c r="B22" s="15"/>
      <c r="C22" s="21"/>
      <c r="D22" s="26"/>
      <c r="E22" s="24"/>
      <c r="F22" s="25"/>
      <c r="G22" s="24"/>
      <c r="H22" s="25"/>
      <c r="I22" s="24"/>
      <c r="J22" s="25"/>
      <c r="K22" s="24">
        <f t="shared" si="8"/>
        <v>0</v>
      </c>
      <c r="L22" s="25">
        <f t="shared" si="8"/>
        <v>0</v>
      </c>
    </row>
    <row r="23" spans="1:12" x14ac:dyDescent="0.25">
      <c r="A23" s="21"/>
      <c r="B23" s="15"/>
      <c r="C23" s="21"/>
      <c r="D23" s="26"/>
      <c r="E23" s="24"/>
      <c r="F23" s="25"/>
      <c r="G23" s="24"/>
      <c r="H23" s="25"/>
      <c r="I23" s="24"/>
      <c r="J23" s="25"/>
      <c r="K23" s="24">
        <f t="shared" si="8"/>
        <v>0</v>
      </c>
      <c r="L23" s="25">
        <f t="shared" si="8"/>
        <v>0</v>
      </c>
    </row>
    <row r="24" spans="1:12" x14ac:dyDescent="0.25">
      <c r="A24" s="21"/>
      <c r="B24" s="7" t="s">
        <v>17</v>
      </c>
      <c r="C24" s="9">
        <f t="shared" ref="C24:L24" si="9">SUM(C17:C23)</f>
        <v>470</v>
      </c>
      <c r="D24" s="38">
        <f t="shared" si="9"/>
        <v>610</v>
      </c>
      <c r="E24" s="34">
        <f t="shared" si="9"/>
        <v>13.35</v>
      </c>
      <c r="F24" s="35">
        <f t="shared" si="9"/>
        <v>18.169999999999998</v>
      </c>
      <c r="G24" s="34">
        <f t="shared" si="9"/>
        <v>12.82</v>
      </c>
      <c r="H24" s="35">
        <f t="shared" si="9"/>
        <v>17.560000000000002</v>
      </c>
      <c r="I24" s="34">
        <f t="shared" si="9"/>
        <v>46.13</v>
      </c>
      <c r="J24" s="35">
        <f t="shared" si="9"/>
        <v>63.46</v>
      </c>
      <c r="K24" s="34">
        <f t="shared" si="9"/>
        <v>353.29999999999995</v>
      </c>
      <c r="L24" s="35">
        <f t="shared" si="9"/>
        <v>484.56</v>
      </c>
    </row>
    <row r="25" spans="1:12" x14ac:dyDescent="0.25">
      <c r="A25" s="75" t="s">
        <v>18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7"/>
    </row>
    <row r="26" spans="1:12" x14ac:dyDescent="0.25">
      <c r="A26" s="21">
        <v>292</v>
      </c>
      <c r="B26" s="17" t="s">
        <v>96</v>
      </c>
      <c r="C26" s="21">
        <v>60</v>
      </c>
      <c r="D26" s="26">
        <v>80</v>
      </c>
      <c r="E26" s="24">
        <v>4.3600000000000003</v>
      </c>
      <c r="F26" s="25">
        <v>5.82</v>
      </c>
      <c r="G26" s="24">
        <v>7.5</v>
      </c>
      <c r="H26" s="25">
        <v>10.01</v>
      </c>
      <c r="I26" s="24">
        <v>22.46</v>
      </c>
      <c r="J26" s="25">
        <v>29.9</v>
      </c>
      <c r="K26" s="24">
        <f t="shared" ref="K26:L27" si="10">E26*4+G26*9+I26*4</f>
        <v>174.78</v>
      </c>
      <c r="L26" s="25">
        <f t="shared" si="10"/>
        <v>232.97</v>
      </c>
    </row>
    <row r="27" spans="1:12" x14ac:dyDescent="0.25">
      <c r="A27" s="69">
        <v>262</v>
      </c>
      <c r="B27" s="15" t="s">
        <v>14</v>
      </c>
      <c r="C27" s="69">
        <v>160</v>
      </c>
      <c r="D27" s="26">
        <v>190</v>
      </c>
      <c r="E27" s="24">
        <v>7.0000000000000007E-2</v>
      </c>
      <c r="F27" s="25">
        <v>0.12</v>
      </c>
      <c r="G27" s="24">
        <v>0.01</v>
      </c>
      <c r="H27" s="25">
        <v>0.02</v>
      </c>
      <c r="I27" s="24">
        <v>7.1</v>
      </c>
      <c r="J27" s="25">
        <v>10.199999999999999</v>
      </c>
      <c r="K27" s="24">
        <f t="shared" si="10"/>
        <v>28.77</v>
      </c>
      <c r="L27" s="25">
        <f t="shared" si="10"/>
        <v>41.459999999999994</v>
      </c>
    </row>
    <row r="28" spans="1:12" x14ac:dyDescent="0.25">
      <c r="A28" s="6"/>
      <c r="B28" s="5" t="s">
        <v>19</v>
      </c>
      <c r="C28" s="39">
        <f t="shared" ref="C28:L28" si="11">SUM(C26:C27)</f>
        <v>220</v>
      </c>
      <c r="D28" s="40">
        <f t="shared" si="11"/>
        <v>270</v>
      </c>
      <c r="E28" s="41">
        <f t="shared" si="11"/>
        <v>4.4300000000000006</v>
      </c>
      <c r="F28" s="42">
        <f t="shared" si="11"/>
        <v>5.94</v>
      </c>
      <c r="G28" s="41">
        <f t="shared" si="11"/>
        <v>7.51</v>
      </c>
      <c r="H28" s="42">
        <f t="shared" si="11"/>
        <v>10.029999999999999</v>
      </c>
      <c r="I28" s="41">
        <f t="shared" si="11"/>
        <v>29.560000000000002</v>
      </c>
      <c r="J28" s="42">
        <f t="shared" si="11"/>
        <v>40.099999999999994</v>
      </c>
      <c r="K28" s="41">
        <f t="shared" si="11"/>
        <v>203.55</v>
      </c>
      <c r="L28" s="42">
        <f t="shared" si="11"/>
        <v>274.43</v>
      </c>
    </row>
    <row r="29" spans="1:12" x14ac:dyDescent="0.25">
      <c r="A29" s="21"/>
      <c r="B29" s="7" t="s">
        <v>20</v>
      </c>
      <c r="C29" s="9"/>
      <c r="D29" s="43"/>
      <c r="E29" s="34">
        <f t="shared" ref="E29:L29" si="12">E28+E24+E14+E11</f>
        <v>27.35</v>
      </c>
      <c r="F29" s="35">
        <f t="shared" si="12"/>
        <v>33.739999999999995</v>
      </c>
      <c r="G29" s="34">
        <f t="shared" si="12"/>
        <v>34.17</v>
      </c>
      <c r="H29" s="35">
        <f t="shared" si="12"/>
        <v>42.510000000000005</v>
      </c>
      <c r="I29" s="34">
        <f t="shared" si="12"/>
        <v>140.55000000000001</v>
      </c>
      <c r="J29" s="35">
        <f t="shared" si="12"/>
        <v>172.75</v>
      </c>
      <c r="K29" s="34">
        <f t="shared" si="12"/>
        <v>979.12999999999988</v>
      </c>
      <c r="L29" s="35">
        <f t="shared" si="12"/>
        <v>1208.5500000000002</v>
      </c>
    </row>
    <row r="30" spans="1:12" x14ac:dyDescent="0.25">
      <c r="A30" s="98" t="s">
        <v>35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</row>
    <row r="31" spans="1:12" x14ac:dyDescent="0.25">
      <c r="A31" s="99" t="s">
        <v>36</v>
      </c>
      <c r="B31" s="96" t="s">
        <v>117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</row>
    <row r="32" spans="1:12" x14ac:dyDescent="0.25">
      <c r="A32" s="100"/>
      <c r="B32" s="97" t="s">
        <v>118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x14ac:dyDescent="0.25">
      <c r="A33" s="99" t="s">
        <v>123</v>
      </c>
      <c r="B33" s="96" t="s">
        <v>119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</row>
    <row r="34" spans="1:12" x14ac:dyDescent="0.25">
      <c r="A34" s="100"/>
      <c r="B34" s="97" t="s">
        <v>120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</sheetData>
  <mergeCells count="23">
    <mergeCell ref="B34:L34"/>
    <mergeCell ref="A33:A34"/>
    <mergeCell ref="B31:L31"/>
    <mergeCell ref="B32:L32"/>
    <mergeCell ref="B33:L33"/>
    <mergeCell ref="A30:L30"/>
    <mergeCell ref="A31:A32"/>
    <mergeCell ref="A25:L25"/>
    <mergeCell ref="A1:B1"/>
    <mergeCell ref="C1:H1"/>
    <mergeCell ref="A2:B2"/>
    <mergeCell ref="C2:H2"/>
    <mergeCell ref="A3:A5"/>
    <mergeCell ref="B3:B5"/>
    <mergeCell ref="C3:D4"/>
    <mergeCell ref="E3:J3"/>
    <mergeCell ref="A15:L15"/>
    <mergeCell ref="K3:L4"/>
    <mergeCell ref="E4:F4"/>
    <mergeCell ref="G4:H4"/>
    <mergeCell ref="I4:J4"/>
    <mergeCell ref="A6:L6"/>
    <mergeCell ref="A12:L12"/>
  </mergeCells>
  <pageMargins left="0.7" right="0.7" top="0.75" bottom="0.75" header="0.3" footer="0.3"/>
  <pageSetup paperSize="9" scale="90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view="pageLayout" topLeftCell="A7" zoomScaleNormal="100" workbookViewId="0">
      <selection activeCell="A16" sqref="A16:J16"/>
    </sheetView>
  </sheetViews>
  <sheetFormatPr defaultRowHeight="15" x14ac:dyDescent="0.25"/>
  <cols>
    <col min="1" max="1" width="10.28515625" style="1" customWidth="1"/>
    <col min="2" max="2" width="37" style="1" customWidth="1"/>
    <col min="3" max="3" width="7.85546875" style="1" customWidth="1"/>
    <col min="4" max="4" width="7.7109375" style="1" customWidth="1"/>
    <col min="5" max="5" width="8" style="1" customWidth="1"/>
    <col min="6" max="6" width="7.140625" style="1" customWidth="1"/>
    <col min="7" max="7" width="7" style="1" customWidth="1"/>
    <col min="8" max="8" width="7.140625" style="1" customWidth="1"/>
    <col min="9" max="16384" width="9.140625" style="1"/>
  </cols>
  <sheetData>
    <row r="1" spans="1:12" ht="15.75" x14ac:dyDescent="0.25">
      <c r="A1" s="83" t="s">
        <v>21</v>
      </c>
      <c r="B1" s="83"/>
      <c r="C1" s="83" t="s">
        <v>1</v>
      </c>
      <c r="D1" s="83"/>
      <c r="E1" s="83"/>
      <c r="F1" s="83"/>
      <c r="G1" s="83"/>
      <c r="H1" s="83"/>
    </row>
    <row r="2" spans="1:12" ht="15.75" x14ac:dyDescent="0.25">
      <c r="A2" s="95" t="s">
        <v>2</v>
      </c>
      <c r="B2" s="95"/>
      <c r="C2" s="95" t="s">
        <v>22</v>
      </c>
      <c r="D2" s="95"/>
      <c r="E2" s="95"/>
      <c r="F2" s="95"/>
      <c r="G2" s="95"/>
      <c r="H2" s="95"/>
    </row>
    <row r="3" spans="1:12" ht="15" customHeight="1" x14ac:dyDescent="0.25">
      <c r="A3" s="85" t="s">
        <v>3</v>
      </c>
      <c r="B3" s="87" t="s">
        <v>4</v>
      </c>
      <c r="C3" s="89" t="s">
        <v>5</v>
      </c>
      <c r="D3" s="90"/>
      <c r="E3" s="73" t="s">
        <v>6</v>
      </c>
      <c r="F3" s="73"/>
      <c r="G3" s="73"/>
      <c r="H3" s="73"/>
      <c r="I3" s="73"/>
      <c r="J3" s="73"/>
      <c r="K3" s="74" t="s">
        <v>7</v>
      </c>
      <c r="L3" s="74"/>
    </row>
    <row r="4" spans="1:12" x14ac:dyDescent="0.25">
      <c r="A4" s="86"/>
      <c r="B4" s="88"/>
      <c r="C4" s="89"/>
      <c r="D4" s="90"/>
      <c r="E4" s="73" t="s">
        <v>8</v>
      </c>
      <c r="F4" s="73"/>
      <c r="G4" s="74" t="s">
        <v>9</v>
      </c>
      <c r="H4" s="74"/>
      <c r="I4" s="73" t="s">
        <v>10</v>
      </c>
      <c r="J4" s="73"/>
      <c r="K4" s="74"/>
      <c r="L4" s="74"/>
    </row>
    <row r="5" spans="1:12" x14ac:dyDescent="0.25">
      <c r="A5" s="86"/>
      <c r="B5" s="88"/>
      <c r="C5" s="42" t="s">
        <v>11</v>
      </c>
      <c r="D5" s="44" t="s">
        <v>12</v>
      </c>
      <c r="E5" s="42" t="s">
        <v>11</v>
      </c>
      <c r="F5" s="40" t="s">
        <v>12</v>
      </c>
      <c r="G5" s="42" t="s">
        <v>11</v>
      </c>
      <c r="H5" s="40" t="s">
        <v>12</v>
      </c>
      <c r="I5" s="42" t="s">
        <v>11</v>
      </c>
      <c r="J5" s="40" t="s">
        <v>12</v>
      </c>
      <c r="K5" s="42" t="s">
        <v>11</v>
      </c>
      <c r="L5" s="40" t="s">
        <v>12</v>
      </c>
    </row>
    <row r="6" spans="1:12" x14ac:dyDescent="0.25">
      <c r="A6" s="75" t="s">
        <v>13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</row>
    <row r="7" spans="1:12" x14ac:dyDescent="0.25">
      <c r="A7" s="10">
        <v>111</v>
      </c>
      <c r="B7" s="3" t="s">
        <v>95</v>
      </c>
      <c r="C7" s="8">
        <v>150</v>
      </c>
      <c r="D7" s="26">
        <v>180</v>
      </c>
      <c r="E7" s="24">
        <v>2.25</v>
      </c>
      <c r="F7" s="25">
        <v>2.7</v>
      </c>
      <c r="G7" s="24">
        <v>3.57</v>
      </c>
      <c r="H7" s="25">
        <v>4.28</v>
      </c>
      <c r="I7" s="24">
        <v>19.7</v>
      </c>
      <c r="J7" s="25">
        <v>23.6</v>
      </c>
      <c r="K7" s="24">
        <f t="shared" ref="K7:L11" si="0">E7*4+G7*9+I7*4</f>
        <v>119.92999999999999</v>
      </c>
      <c r="L7" s="25">
        <f t="shared" si="0"/>
        <v>143.72000000000003</v>
      </c>
    </row>
    <row r="8" spans="1:12" x14ac:dyDescent="0.25">
      <c r="A8" s="8">
        <v>6</v>
      </c>
      <c r="B8" s="27" t="s">
        <v>54</v>
      </c>
      <c r="C8" s="58">
        <v>10</v>
      </c>
      <c r="D8" s="45">
        <v>10</v>
      </c>
      <c r="E8" s="58">
        <v>2.46</v>
      </c>
      <c r="F8" s="26">
        <v>2.46</v>
      </c>
      <c r="G8" s="24">
        <v>3.16</v>
      </c>
      <c r="H8" s="25">
        <v>3.16</v>
      </c>
      <c r="I8" s="36">
        <f>C8*0/10</f>
        <v>0</v>
      </c>
      <c r="J8" s="46">
        <f>D8*0/10</f>
        <v>0</v>
      </c>
      <c r="K8" s="32">
        <f t="shared" si="0"/>
        <v>38.28</v>
      </c>
      <c r="L8" s="25">
        <f t="shared" si="0"/>
        <v>38.28</v>
      </c>
    </row>
    <row r="9" spans="1:12" x14ac:dyDescent="0.25">
      <c r="A9" s="66">
        <v>266</v>
      </c>
      <c r="B9" s="22" t="s">
        <v>55</v>
      </c>
      <c r="C9" s="8">
        <v>150</v>
      </c>
      <c r="D9" s="45">
        <v>180</v>
      </c>
      <c r="E9" s="8">
        <v>2.34</v>
      </c>
      <c r="F9" s="26">
        <v>2.8</v>
      </c>
      <c r="G9" s="24">
        <v>2</v>
      </c>
      <c r="H9" s="25">
        <v>2.41</v>
      </c>
      <c r="I9" s="36">
        <v>10.63</v>
      </c>
      <c r="J9" s="46">
        <v>14.36</v>
      </c>
      <c r="K9" s="24">
        <f t="shared" si="0"/>
        <v>69.88</v>
      </c>
      <c r="L9" s="25">
        <f t="shared" si="0"/>
        <v>90.33</v>
      </c>
    </row>
    <row r="10" spans="1:12" x14ac:dyDescent="0.25">
      <c r="A10" s="14"/>
      <c r="B10" s="17" t="s">
        <v>56</v>
      </c>
      <c r="C10" s="28">
        <v>40</v>
      </c>
      <c r="D10" s="29">
        <v>30</v>
      </c>
      <c r="E10" s="30">
        <v>3.4</v>
      </c>
      <c r="F10" s="31">
        <v>2.5499999999999998</v>
      </c>
      <c r="G10" s="32">
        <v>0.52</v>
      </c>
      <c r="H10" s="25">
        <v>0.48</v>
      </c>
      <c r="I10" s="32">
        <v>13.4</v>
      </c>
      <c r="J10" s="25">
        <v>10.1</v>
      </c>
      <c r="K10" s="24">
        <f t="shared" si="0"/>
        <v>71.88</v>
      </c>
      <c r="L10" s="25">
        <f t="shared" si="0"/>
        <v>54.92</v>
      </c>
    </row>
    <row r="11" spans="1:12" x14ac:dyDescent="0.25">
      <c r="A11" s="9"/>
      <c r="B11" s="7" t="s">
        <v>15</v>
      </c>
      <c r="C11" s="9">
        <f t="shared" ref="C11:J11" si="1">SUM(C7:C10)</f>
        <v>350</v>
      </c>
      <c r="D11" s="33">
        <f>SUM(D7:D10)</f>
        <v>400</v>
      </c>
      <c r="E11" s="34">
        <f t="shared" si="1"/>
        <v>10.45</v>
      </c>
      <c r="F11" s="35">
        <f t="shared" si="1"/>
        <v>10.51</v>
      </c>
      <c r="G11" s="34">
        <f t="shared" si="1"/>
        <v>9.25</v>
      </c>
      <c r="H11" s="35">
        <f t="shared" si="1"/>
        <v>10.330000000000002</v>
      </c>
      <c r="I11" s="34">
        <f t="shared" si="1"/>
        <v>43.73</v>
      </c>
      <c r="J11" s="35">
        <f t="shared" si="1"/>
        <v>48.06</v>
      </c>
      <c r="K11" s="34">
        <f>E11*4+G11*9+I11*4</f>
        <v>299.96999999999997</v>
      </c>
      <c r="L11" s="35">
        <f t="shared" si="0"/>
        <v>327.25</v>
      </c>
    </row>
    <row r="12" spans="1:12" x14ac:dyDescent="0.25">
      <c r="A12" s="91" t="s">
        <v>28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3"/>
    </row>
    <row r="13" spans="1:12" x14ac:dyDescent="0.25">
      <c r="A13" s="8">
        <v>248</v>
      </c>
      <c r="B13" s="15" t="s">
        <v>57</v>
      </c>
      <c r="C13" s="8">
        <v>100</v>
      </c>
      <c r="D13" s="26">
        <v>100</v>
      </c>
      <c r="E13" s="24">
        <v>1.5</v>
      </c>
      <c r="F13" s="25">
        <v>1.5</v>
      </c>
      <c r="G13" s="36">
        <v>0.5</v>
      </c>
      <c r="H13" s="25">
        <v>0.5</v>
      </c>
      <c r="I13" s="24">
        <v>21</v>
      </c>
      <c r="J13" s="25">
        <v>21</v>
      </c>
      <c r="K13" s="24">
        <f t="shared" ref="K13:L13" si="2">E13*4+G13*9+I13*4</f>
        <v>94.5</v>
      </c>
      <c r="L13" s="25">
        <f t="shared" si="2"/>
        <v>94.5</v>
      </c>
    </row>
    <row r="14" spans="1:12" x14ac:dyDescent="0.25">
      <c r="A14" s="14"/>
      <c r="B14" s="7" t="s">
        <v>29</v>
      </c>
      <c r="C14" s="9">
        <f t="shared" ref="C14:J14" si="3">SUM(C13)</f>
        <v>100</v>
      </c>
      <c r="D14" s="33">
        <f t="shared" si="3"/>
        <v>100</v>
      </c>
      <c r="E14" s="34">
        <f t="shared" si="3"/>
        <v>1.5</v>
      </c>
      <c r="F14" s="35">
        <f t="shared" si="3"/>
        <v>1.5</v>
      </c>
      <c r="G14" s="34">
        <f t="shared" si="3"/>
        <v>0.5</v>
      </c>
      <c r="H14" s="35">
        <f t="shared" si="3"/>
        <v>0.5</v>
      </c>
      <c r="I14" s="34">
        <f t="shared" si="3"/>
        <v>21</v>
      </c>
      <c r="J14" s="35">
        <f t="shared" si="3"/>
        <v>21</v>
      </c>
      <c r="K14" s="34">
        <f>E14*4+G14*9+I14*4</f>
        <v>94.5</v>
      </c>
      <c r="L14" s="35">
        <f>F14*4+H14*9+J14*4</f>
        <v>94.5</v>
      </c>
    </row>
    <row r="15" spans="1:12" x14ac:dyDescent="0.25">
      <c r="A15" s="91" t="s">
        <v>16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3"/>
    </row>
    <row r="16" spans="1:12" x14ac:dyDescent="0.25">
      <c r="A16" s="48">
        <v>13</v>
      </c>
      <c r="B16" s="17" t="s">
        <v>62</v>
      </c>
      <c r="C16" s="8">
        <v>40</v>
      </c>
      <c r="D16" s="37">
        <v>50</v>
      </c>
      <c r="E16" s="24">
        <v>0.56000000000000005</v>
      </c>
      <c r="F16" s="25">
        <v>0.84</v>
      </c>
      <c r="G16" s="24">
        <v>2.0299999999999998</v>
      </c>
      <c r="H16" s="25">
        <v>3.05</v>
      </c>
      <c r="I16" s="24">
        <v>3.46</v>
      </c>
      <c r="J16" s="25">
        <v>5.19</v>
      </c>
      <c r="K16" s="47">
        <f t="shared" ref="K16:L22" si="4">E16*4+G16*9+I16*4</f>
        <v>34.349999999999994</v>
      </c>
      <c r="L16" s="31">
        <f t="shared" si="4"/>
        <v>51.57</v>
      </c>
    </row>
    <row r="17" spans="1:12" x14ac:dyDescent="0.25">
      <c r="A17" s="14">
        <v>62</v>
      </c>
      <c r="B17" s="17" t="s">
        <v>58</v>
      </c>
      <c r="C17" s="8">
        <v>150</v>
      </c>
      <c r="D17" s="26">
        <v>180</v>
      </c>
      <c r="E17" s="24">
        <v>1.5</v>
      </c>
      <c r="F17" s="25">
        <v>1.8</v>
      </c>
      <c r="G17" s="24">
        <v>1.65</v>
      </c>
      <c r="H17" s="25">
        <v>1.9</v>
      </c>
      <c r="I17" s="24">
        <v>10.199999999999999</v>
      </c>
      <c r="J17" s="25">
        <v>12.24</v>
      </c>
      <c r="K17" s="24">
        <f t="shared" si="4"/>
        <v>61.65</v>
      </c>
      <c r="L17" s="25">
        <f t="shared" si="4"/>
        <v>73.259999999999991</v>
      </c>
    </row>
    <row r="18" spans="1:12" x14ac:dyDescent="0.25">
      <c r="A18" s="14" t="s">
        <v>66</v>
      </c>
      <c r="B18" s="17" t="s">
        <v>59</v>
      </c>
      <c r="C18" s="58">
        <v>120</v>
      </c>
      <c r="D18" s="26">
        <v>130</v>
      </c>
      <c r="E18" s="24">
        <f>C18*2.1/100</f>
        <v>2.52</v>
      </c>
      <c r="F18" s="25">
        <v>2.6</v>
      </c>
      <c r="G18" s="24">
        <v>4.5</v>
      </c>
      <c r="H18" s="25">
        <v>5.5</v>
      </c>
      <c r="I18" s="24">
        <f>C18*14.6/100</f>
        <v>17.52</v>
      </c>
      <c r="J18" s="25">
        <v>18.899999999999999</v>
      </c>
      <c r="K18" s="24">
        <f t="shared" si="4"/>
        <v>120.66</v>
      </c>
      <c r="L18" s="25">
        <f t="shared" si="4"/>
        <v>135.5</v>
      </c>
    </row>
    <row r="19" spans="1:12" x14ac:dyDescent="0.25">
      <c r="A19" s="14">
        <v>187</v>
      </c>
      <c r="B19" s="17" t="s">
        <v>60</v>
      </c>
      <c r="C19" s="8">
        <v>60</v>
      </c>
      <c r="D19" s="26">
        <v>80</v>
      </c>
      <c r="E19" s="24">
        <v>8.8699999999999992</v>
      </c>
      <c r="F19" s="25">
        <v>11.7</v>
      </c>
      <c r="G19" s="24">
        <v>9.9</v>
      </c>
      <c r="H19" s="25">
        <v>12.9</v>
      </c>
      <c r="I19" s="24">
        <v>11.7</v>
      </c>
      <c r="J19" s="25">
        <v>14.9</v>
      </c>
      <c r="K19" s="24">
        <f t="shared" si="4"/>
        <v>171.38</v>
      </c>
      <c r="L19" s="25">
        <f t="shared" si="4"/>
        <v>222.5</v>
      </c>
    </row>
    <row r="20" spans="1:12" x14ac:dyDescent="0.25">
      <c r="A20" s="14">
        <v>267</v>
      </c>
      <c r="B20" s="17" t="s">
        <v>61</v>
      </c>
      <c r="C20" s="8">
        <v>150</v>
      </c>
      <c r="D20" s="26">
        <v>180</v>
      </c>
      <c r="E20" s="24">
        <v>0.51</v>
      </c>
      <c r="F20" s="25">
        <v>0.61</v>
      </c>
      <c r="G20" s="24">
        <v>0.21</v>
      </c>
      <c r="H20" s="25">
        <v>0.25</v>
      </c>
      <c r="I20" s="24">
        <v>14.2</v>
      </c>
      <c r="J20" s="25">
        <v>18.600000000000001</v>
      </c>
      <c r="K20" s="24">
        <f t="shared" si="4"/>
        <v>60.73</v>
      </c>
      <c r="L20" s="25">
        <f t="shared" si="4"/>
        <v>79.09</v>
      </c>
    </row>
    <row r="21" spans="1:12" x14ac:dyDescent="0.25">
      <c r="A21" s="8"/>
      <c r="B21" s="15" t="s">
        <v>31</v>
      </c>
      <c r="C21" s="58">
        <v>20</v>
      </c>
      <c r="D21" s="26">
        <v>20</v>
      </c>
      <c r="E21" s="24">
        <f>C21*6.6/100</f>
        <v>1.32</v>
      </c>
      <c r="F21" s="25">
        <f>D21*6.6/100</f>
        <v>1.32</v>
      </c>
      <c r="G21" s="24">
        <f>C21*1.1/100</f>
        <v>0.22</v>
      </c>
      <c r="H21" s="25">
        <f>D21*1.1/100</f>
        <v>0.22</v>
      </c>
      <c r="I21" s="24">
        <f>C21*43.9/100</f>
        <v>8.7799999999999994</v>
      </c>
      <c r="J21" s="25">
        <f>D21*43.9/100</f>
        <v>8.7799999999999994</v>
      </c>
      <c r="K21" s="24">
        <f t="shared" si="4"/>
        <v>42.379999999999995</v>
      </c>
      <c r="L21" s="25">
        <f t="shared" si="4"/>
        <v>42.379999999999995</v>
      </c>
    </row>
    <row r="22" spans="1:12" x14ac:dyDescent="0.25">
      <c r="A22" s="8"/>
      <c r="B22" s="15" t="s">
        <v>32</v>
      </c>
      <c r="C22" s="58">
        <v>20</v>
      </c>
      <c r="D22" s="26">
        <v>20</v>
      </c>
      <c r="E22" s="24">
        <f>C22*7.7/100</f>
        <v>1.54</v>
      </c>
      <c r="F22" s="25">
        <f>D22*7.7/100</f>
        <v>1.54</v>
      </c>
      <c r="G22" s="24">
        <f>C22*0.8/100</f>
        <v>0.16</v>
      </c>
      <c r="H22" s="25">
        <f>D22*0.8/100</f>
        <v>0.16</v>
      </c>
      <c r="I22" s="24">
        <f>C22*49.5/100</f>
        <v>9.9</v>
      </c>
      <c r="J22" s="25">
        <f>D22*49.5/100</f>
        <v>9.9</v>
      </c>
      <c r="K22" s="24">
        <f t="shared" si="4"/>
        <v>47.2</v>
      </c>
      <c r="L22" s="25">
        <f t="shared" si="4"/>
        <v>47.2</v>
      </c>
    </row>
    <row r="23" spans="1:12" x14ac:dyDescent="0.25">
      <c r="A23" s="8"/>
      <c r="B23" s="7" t="s">
        <v>17</v>
      </c>
      <c r="C23" s="9">
        <f t="shared" ref="C23:L23" si="5">SUM(C16:C22)</f>
        <v>560</v>
      </c>
      <c r="D23" s="38">
        <f t="shared" si="5"/>
        <v>660</v>
      </c>
      <c r="E23" s="34">
        <f t="shared" si="5"/>
        <v>16.82</v>
      </c>
      <c r="F23" s="35">
        <f t="shared" si="5"/>
        <v>20.409999999999997</v>
      </c>
      <c r="G23" s="34">
        <f t="shared" si="5"/>
        <v>18.669999999999998</v>
      </c>
      <c r="H23" s="35">
        <f t="shared" si="5"/>
        <v>23.98</v>
      </c>
      <c r="I23" s="34">
        <f t="shared" si="5"/>
        <v>75.760000000000005</v>
      </c>
      <c r="J23" s="35">
        <f t="shared" si="5"/>
        <v>88.51</v>
      </c>
      <c r="K23" s="34">
        <f t="shared" si="5"/>
        <v>538.35</v>
      </c>
      <c r="L23" s="35">
        <f t="shared" si="5"/>
        <v>651.5</v>
      </c>
    </row>
    <row r="24" spans="1:12" x14ac:dyDescent="0.25">
      <c r="A24" s="75" t="s">
        <v>18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7"/>
    </row>
    <row r="25" spans="1:12" x14ac:dyDescent="0.25">
      <c r="A25" s="10">
        <v>8</v>
      </c>
      <c r="B25" s="12" t="s">
        <v>63</v>
      </c>
      <c r="C25" s="8">
        <v>40</v>
      </c>
      <c r="D25" s="23">
        <v>50</v>
      </c>
      <c r="E25" s="24">
        <v>0.54</v>
      </c>
      <c r="F25" s="25">
        <v>0.7</v>
      </c>
      <c r="G25" s="24">
        <v>3.08</v>
      </c>
      <c r="H25" s="25">
        <v>3.7</v>
      </c>
      <c r="I25" s="24">
        <v>37</v>
      </c>
      <c r="J25" s="25">
        <v>46</v>
      </c>
      <c r="K25" s="24">
        <f t="shared" ref="K25:L27" si="6">E25*4+G25*9+I25*4</f>
        <v>177.88</v>
      </c>
      <c r="L25" s="25">
        <f t="shared" si="6"/>
        <v>220.1</v>
      </c>
    </row>
    <row r="26" spans="1:12" x14ac:dyDescent="0.25">
      <c r="A26" s="10">
        <v>130</v>
      </c>
      <c r="B26" s="22" t="s">
        <v>64</v>
      </c>
      <c r="C26" s="8">
        <v>40</v>
      </c>
      <c r="D26" s="45">
        <v>40</v>
      </c>
      <c r="E26" s="24">
        <v>5.0999999999999996</v>
      </c>
      <c r="F26" s="25">
        <v>5.0999999999999996</v>
      </c>
      <c r="G26" s="24">
        <v>4.5999999999999996</v>
      </c>
      <c r="H26" s="25">
        <v>4.5999999999999996</v>
      </c>
      <c r="I26" s="24">
        <v>0.3</v>
      </c>
      <c r="J26" s="25">
        <v>0.3</v>
      </c>
      <c r="K26" s="24">
        <f t="shared" si="6"/>
        <v>63</v>
      </c>
      <c r="L26" s="25">
        <f t="shared" si="6"/>
        <v>63</v>
      </c>
    </row>
    <row r="27" spans="1:12" x14ac:dyDescent="0.25">
      <c r="A27" s="14">
        <v>261</v>
      </c>
      <c r="B27" s="17" t="s">
        <v>65</v>
      </c>
      <c r="C27" s="58">
        <v>150</v>
      </c>
      <c r="D27" s="26">
        <v>180</v>
      </c>
      <c r="E27" s="24">
        <f>C27*0.2/200</f>
        <v>0.15</v>
      </c>
      <c r="F27" s="25">
        <f>D27*0.2/200</f>
        <v>0.18</v>
      </c>
      <c r="G27" s="24">
        <f t="shared" ref="G27:H27" si="7">C27*0.1/200</f>
        <v>7.4999999999999997E-2</v>
      </c>
      <c r="H27" s="25">
        <f t="shared" si="7"/>
        <v>0.09</v>
      </c>
      <c r="I27" s="24">
        <f>C27*9.3/200</f>
        <v>6.9749999999999996</v>
      </c>
      <c r="J27" s="25">
        <f>D27*9.3/200</f>
        <v>8.370000000000001</v>
      </c>
      <c r="K27" s="24">
        <f t="shared" si="6"/>
        <v>29.174999999999997</v>
      </c>
      <c r="L27" s="25">
        <f t="shared" si="6"/>
        <v>35.010000000000005</v>
      </c>
    </row>
    <row r="28" spans="1:12" x14ac:dyDescent="0.25">
      <c r="A28" s="6"/>
      <c r="B28" s="5" t="s">
        <v>19</v>
      </c>
      <c r="C28" s="39">
        <f t="shared" ref="C28:L28" si="8">SUM(C25:C27)</f>
        <v>230</v>
      </c>
      <c r="D28" s="40">
        <f t="shared" si="8"/>
        <v>270</v>
      </c>
      <c r="E28" s="41">
        <f t="shared" si="8"/>
        <v>5.79</v>
      </c>
      <c r="F28" s="42">
        <f t="shared" si="8"/>
        <v>5.9799999999999995</v>
      </c>
      <c r="G28" s="41">
        <f t="shared" si="8"/>
        <v>7.7549999999999999</v>
      </c>
      <c r="H28" s="42">
        <f t="shared" si="8"/>
        <v>8.39</v>
      </c>
      <c r="I28" s="41">
        <f t="shared" si="8"/>
        <v>44.274999999999999</v>
      </c>
      <c r="J28" s="42">
        <f t="shared" si="8"/>
        <v>54.67</v>
      </c>
      <c r="K28" s="41">
        <f t="shared" si="8"/>
        <v>270.05500000000001</v>
      </c>
      <c r="L28" s="42">
        <f t="shared" si="8"/>
        <v>318.11</v>
      </c>
    </row>
    <row r="29" spans="1:12" x14ac:dyDescent="0.25">
      <c r="A29" s="8"/>
      <c r="B29" s="7" t="s">
        <v>20</v>
      </c>
      <c r="C29" s="9"/>
      <c r="D29" s="43"/>
      <c r="E29" s="34">
        <f t="shared" ref="E29:L29" si="9">E28+E23+E14+E11</f>
        <v>34.56</v>
      </c>
      <c r="F29" s="35">
        <f t="shared" si="9"/>
        <v>38.4</v>
      </c>
      <c r="G29" s="34">
        <f t="shared" si="9"/>
        <v>36.174999999999997</v>
      </c>
      <c r="H29" s="35">
        <f t="shared" si="9"/>
        <v>43.2</v>
      </c>
      <c r="I29" s="34">
        <f t="shared" si="9"/>
        <v>184.76499999999999</v>
      </c>
      <c r="J29" s="35">
        <f t="shared" si="9"/>
        <v>212.24</v>
      </c>
      <c r="K29" s="34">
        <f t="shared" si="9"/>
        <v>1202.875</v>
      </c>
      <c r="L29" s="35">
        <f t="shared" si="9"/>
        <v>1391.3600000000001</v>
      </c>
    </row>
  </sheetData>
  <mergeCells count="16">
    <mergeCell ref="A24:L24"/>
    <mergeCell ref="A15:L15"/>
    <mergeCell ref="K3:L4"/>
    <mergeCell ref="E4:F4"/>
    <mergeCell ref="G4:H4"/>
    <mergeCell ref="I4:J4"/>
    <mergeCell ref="A6:L6"/>
    <mergeCell ref="A12:L12"/>
    <mergeCell ref="A1:B1"/>
    <mergeCell ref="C1:H1"/>
    <mergeCell ref="A2:B2"/>
    <mergeCell ref="C2:H2"/>
    <mergeCell ref="A3:A5"/>
    <mergeCell ref="B3:B5"/>
    <mergeCell ref="C3:D4"/>
    <mergeCell ref="E3:J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Layout" topLeftCell="A4" zoomScaleNormal="100" workbookViewId="0">
      <selection activeCell="A15" sqref="A15:J15"/>
    </sheetView>
  </sheetViews>
  <sheetFormatPr defaultRowHeight="15" x14ac:dyDescent="0.25"/>
  <cols>
    <col min="1" max="1" width="11.140625" style="1" customWidth="1"/>
    <col min="2" max="2" width="37" style="1" customWidth="1"/>
    <col min="3" max="3" width="7" style="1" customWidth="1"/>
    <col min="4" max="4" width="6" style="1" customWidth="1"/>
    <col min="5" max="5" width="7" style="1" customWidth="1"/>
    <col min="6" max="6" width="6.5703125" style="1" customWidth="1"/>
    <col min="7" max="7" width="7" style="1" customWidth="1"/>
    <col min="8" max="8" width="7.140625" style="1" customWidth="1"/>
    <col min="9" max="9" width="7.5703125" style="1" customWidth="1"/>
    <col min="10" max="10" width="7.28515625" style="1" customWidth="1"/>
    <col min="11" max="11" width="8.42578125" style="1" customWidth="1"/>
    <col min="12" max="12" width="8" style="1" customWidth="1"/>
    <col min="13" max="16384" width="9.140625" style="1"/>
  </cols>
  <sheetData>
    <row r="1" spans="1:12" ht="15.75" x14ac:dyDescent="0.25">
      <c r="A1" s="83" t="s">
        <v>21</v>
      </c>
      <c r="B1" s="83"/>
      <c r="C1" s="83" t="s">
        <v>1</v>
      </c>
      <c r="D1" s="83"/>
      <c r="E1" s="83"/>
      <c r="F1" s="83"/>
      <c r="G1" s="83"/>
      <c r="H1" s="83"/>
    </row>
    <row r="2" spans="1:12" ht="15.75" x14ac:dyDescent="0.25">
      <c r="A2" s="95" t="s">
        <v>2</v>
      </c>
      <c r="B2" s="95"/>
      <c r="C2" s="95" t="s">
        <v>23</v>
      </c>
      <c r="D2" s="95"/>
      <c r="E2" s="95"/>
      <c r="F2" s="95"/>
      <c r="G2" s="95"/>
      <c r="H2" s="95"/>
    </row>
    <row r="3" spans="1:12" ht="15" customHeight="1" x14ac:dyDescent="0.25">
      <c r="A3" s="85" t="s">
        <v>3</v>
      </c>
      <c r="B3" s="87" t="s">
        <v>4</v>
      </c>
      <c r="C3" s="89" t="s">
        <v>5</v>
      </c>
      <c r="D3" s="90"/>
      <c r="E3" s="73" t="s">
        <v>6</v>
      </c>
      <c r="F3" s="73"/>
      <c r="G3" s="73"/>
      <c r="H3" s="73"/>
      <c r="I3" s="73"/>
      <c r="J3" s="73"/>
      <c r="K3" s="74" t="s">
        <v>7</v>
      </c>
      <c r="L3" s="74"/>
    </row>
    <row r="4" spans="1:12" x14ac:dyDescent="0.25">
      <c r="A4" s="86"/>
      <c r="B4" s="88"/>
      <c r="C4" s="89"/>
      <c r="D4" s="90"/>
      <c r="E4" s="73" t="s">
        <v>8</v>
      </c>
      <c r="F4" s="73"/>
      <c r="G4" s="74" t="s">
        <v>9</v>
      </c>
      <c r="H4" s="74"/>
      <c r="I4" s="73" t="s">
        <v>10</v>
      </c>
      <c r="J4" s="73"/>
      <c r="K4" s="74"/>
      <c r="L4" s="74"/>
    </row>
    <row r="5" spans="1:12" x14ac:dyDescent="0.25">
      <c r="A5" s="86"/>
      <c r="B5" s="88"/>
      <c r="C5" s="42" t="s">
        <v>11</v>
      </c>
      <c r="D5" s="44" t="s">
        <v>12</v>
      </c>
      <c r="E5" s="42" t="s">
        <v>11</v>
      </c>
      <c r="F5" s="40" t="s">
        <v>12</v>
      </c>
      <c r="G5" s="42" t="s">
        <v>11</v>
      </c>
      <c r="H5" s="40" t="s">
        <v>12</v>
      </c>
      <c r="I5" s="42" t="s">
        <v>11</v>
      </c>
      <c r="J5" s="40" t="s">
        <v>12</v>
      </c>
      <c r="K5" s="42" t="s">
        <v>11</v>
      </c>
      <c r="L5" s="40" t="s">
        <v>12</v>
      </c>
    </row>
    <row r="6" spans="1:12" x14ac:dyDescent="0.25">
      <c r="A6" s="75" t="s">
        <v>13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</row>
    <row r="7" spans="1:12" x14ac:dyDescent="0.25">
      <c r="A7" s="14">
        <v>106</v>
      </c>
      <c r="B7" s="13" t="s">
        <v>67</v>
      </c>
      <c r="C7" s="8">
        <v>150</v>
      </c>
      <c r="D7" s="23">
        <v>180</v>
      </c>
      <c r="E7" s="24">
        <v>4.5599999999999996</v>
      </c>
      <c r="F7" s="25">
        <v>5.47</v>
      </c>
      <c r="G7" s="24">
        <v>5.91</v>
      </c>
      <c r="H7" s="25">
        <v>7.09</v>
      </c>
      <c r="I7" s="24">
        <v>21.7</v>
      </c>
      <c r="J7" s="25">
        <v>26.1</v>
      </c>
      <c r="K7" s="24">
        <f t="shared" ref="K7:L10" si="0">E7*4+G7*9+I7*4</f>
        <v>158.22999999999999</v>
      </c>
      <c r="L7" s="25">
        <f t="shared" si="0"/>
        <v>190.09</v>
      </c>
    </row>
    <row r="8" spans="1:12" x14ac:dyDescent="0.25">
      <c r="A8" s="8">
        <v>264</v>
      </c>
      <c r="B8" s="22" t="s">
        <v>53</v>
      </c>
      <c r="C8" s="8">
        <v>180</v>
      </c>
      <c r="D8" s="45">
        <v>200</v>
      </c>
      <c r="E8" s="24">
        <v>2.2999999999999998</v>
      </c>
      <c r="F8" s="25">
        <v>2.8</v>
      </c>
      <c r="G8" s="24">
        <v>2</v>
      </c>
      <c r="H8" s="25">
        <v>2.41</v>
      </c>
      <c r="I8" s="24">
        <v>10.63</v>
      </c>
      <c r="J8" s="25">
        <v>13.36</v>
      </c>
      <c r="K8" s="24">
        <f t="shared" si="0"/>
        <v>69.72</v>
      </c>
      <c r="L8" s="25">
        <f t="shared" si="0"/>
        <v>86.33</v>
      </c>
    </row>
    <row r="9" spans="1:12" x14ac:dyDescent="0.25">
      <c r="A9" s="14"/>
      <c r="B9" s="17" t="s">
        <v>56</v>
      </c>
      <c r="C9" s="28">
        <v>30</v>
      </c>
      <c r="D9" s="29">
        <v>30</v>
      </c>
      <c r="E9" s="30">
        <v>2.5499999999999998</v>
      </c>
      <c r="F9" s="31">
        <v>2.5499999999999998</v>
      </c>
      <c r="G9" s="32">
        <v>0.48</v>
      </c>
      <c r="H9" s="25">
        <v>0.48</v>
      </c>
      <c r="I9" s="32">
        <v>10.1</v>
      </c>
      <c r="J9" s="25">
        <v>10.1</v>
      </c>
      <c r="K9" s="24">
        <f t="shared" si="0"/>
        <v>54.92</v>
      </c>
      <c r="L9" s="25">
        <f t="shared" si="0"/>
        <v>54.92</v>
      </c>
    </row>
    <row r="10" spans="1:12" x14ac:dyDescent="0.25">
      <c r="A10" s="9"/>
      <c r="B10" s="7" t="s">
        <v>15</v>
      </c>
      <c r="C10" s="9">
        <f t="shared" ref="C10:J10" si="1">SUM(C7:C9)</f>
        <v>360</v>
      </c>
      <c r="D10" s="33">
        <f t="shared" si="1"/>
        <v>410</v>
      </c>
      <c r="E10" s="34">
        <f t="shared" si="1"/>
        <v>9.41</v>
      </c>
      <c r="F10" s="35">
        <f t="shared" si="1"/>
        <v>10.82</v>
      </c>
      <c r="G10" s="34">
        <f t="shared" si="1"/>
        <v>8.39</v>
      </c>
      <c r="H10" s="35">
        <f t="shared" si="1"/>
        <v>9.98</v>
      </c>
      <c r="I10" s="34">
        <f t="shared" si="1"/>
        <v>42.43</v>
      </c>
      <c r="J10" s="35">
        <f t="shared" si="1"/>
        <v>49.56</v>
      </c>
      <c r="K10" s="34">
        <f>E10*4+G10*9+I10*4</f>
        <v>282.87</v>
      </c>
      <c r="L10" s="35">
        <f t="shared" si="0"/>
        <v>331.34000000000003</v>
      </c>
    </row>
    <row r="11" spans="1:12" x14ac:dyDescent="0.25">
      <c r="A11" s="91" t="s">
        <v>28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3"/>
    </row>
    <row r="12" spans="1:12" x14ac:dyDescent="0.25">
      <c r="A12" s="14">
        <v>267</v>
      </c>
      <c r="B12" s="17" t="s">
        <v>68</v>
      </c>
      <c r="C12" s="63">
        <v>150</v>
      </c>
      <c r="D12" s="26">
        <v>180</v>
      </c>
      <c r="E12" s="24">
        <v>0.51</v>
      </c>
      <c r="F12" s="25">
        <v>0.61</v>
      </c>
      <c r="G12" s="24">
        <v>0.21</v>
      </c>
      <c r="H12" s="25">
        <v>0.25</v>
      </c>
      <c r="I12" s="24">
        <v>14.2</v>
      </c>
      <c r="J12" s="25">
        <v>18.600000000000001</v>
      </c>
      <c r="K12" s="24">
        <f t="shared" ref="K12:L12" si="2">E12*4+G12*9+I12*4</f>
        <v>60.73</v>
      </c>
      <c r="L12" s="25">
        <f t="shared" si="2"/>
        <v>79.09</v>
      </c>
    </row>
    <row r="13" spans="1:12" x14ac:dyDescent="0.25">
      <c r="A13" s="14"/>
      <c r="B13" s="7" t="s">
        <v>29</v>
      </c>
      <c r="C13" s="9">
        <f t="shared" ref="C13:J13" si="3">SUM(C12)</f>
        <v>150</v>
      </c>
      <c r="D13" s="33">
        <f t="shared" si="3"/>
        <v>180</v>
      </c>
      <c r="E13" s="34">
        <f t="shared" si="3"/>
        <v>0.51</v>
      </c>
      <c r="F13" s="35">
        <f t="shared" si="3"/>
        <v>0.61</v>
      </c>
      <c r="G13" s="34">
        <f t="shared" si="3"/>
        <v>0.21</v>
      </c>
      <c r="H13" s="35">
        <f t="shared" si="3"/>
        <v>0.25</v>
      </c>
      <c r="I13" s="34">
        <f t="shared" si="3"/>
        <v>14.2</v>
      </c>
      <c r="J13" s="35">
        <f t="shared" si="3"/>
        <v>18.600000000000001</v>
      </c>
      <c r="K13" s="34">
        <f>E13*4+G13*9+I13*4</f>
        <v>60.73</v>
      </c>
      <c r="L13" s="35">
        <f>F13*4+H13*9+J13*4</f>
        <v>79.09</v>
      </c>
    </row>
    <row r="14" spans="1:12" x14ac:dyDescent="0.25">
      <c r="A14" s="91" t="s">
        <v>16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3"/>
    </row>
    <row r="15" spans="1:12" x14ac:dyDescent="0.25">
      <c r="A15" s="14">
        <v>20</v>
      </c>
      <c r="B15" s="15" t="s">
        <v>74</v>
      </c>
      <c r="C15" s="61">
        <v>40</v>
      </c>
      <c r="D15" s="37">
        <v>50</v>
      </c>
      <c r="E15" s="24">
        <v>0.34</v>
      </c>
      <c r="F15" s="25">
        <v>0.43</v>
      </c>
      <c r="G15" s="24">
        <v>2.08</v>
      </c>
      <c r="H15" s="25">
        <v>2.61</v>
      </c>
      <c r="I15" s="24">
        <v>3.14</v>
      </c>
      <c r="J15" s="25">
        <v>3.93</v>
      </c>
      <c r="K15" s="47">
        <f t="shared" ref="K15:L21" si="4">E15*4+G15*9+I15*4</f>
        <v>32.64</v>
      </c>
      <c r="L15" s="31">
        <f t="shared" si="4"/>
        <v>40.93</v>
      </c>
    </row>
    <row r="16" spans="1:12" x14ac:dyDescent="0.25">
      <c r="A16" s="14">
        <v>52</v>
      </c>
      <c r="B16" s="17" t="s">
        <v>97</v>
      </c>
      <c r="C16" s="61">
        <v>150</v>
      </c>
      <c r="D16" s="37">
        <v>200</v>
      </c>
      <c r="E16" s="24">
        <v>1.0900000000000001</v>
      </c>
      <c r="F16" s="25">
        <v>1.46</v>
      </c>
      <c r="G16" s="24">
        <v>2.94</v>
      </c>
      <c r="H16" s="25">
        <v>3.92</v>
      </c>
      <c r="I16" s="24">
        <v>7.65</v>
      </c>
      <c r="J16" s="25">
        <v>10.199999999999999</v>
      </c>
      <c r="K16" s="24">
        <f t="shared" si="4"/>
        <v>61.42</v>
      </c>
      <c r="L16" s="25">
        <f>F16*4+H16*9+J16*4</f>
        <v>81.92</v>
      </c>
    </row>
    <row r="17" spans="1:12" x14ac:dyDescent="0.25">
      <c r="A17" s="14">
        <v>212</v>
      </c>
      <c r="B17" s="13" t="s">
        <v>70</v>
      </c>
      <c r="C17" s="61">
        <v>120</v>
      </c>
      <c r="D17" s="26">
        <v>150</v>
      </c>
      <c r="E17" s="24">
        <v>4.41</v>
      </c>
      <c r="F17" s="25">
        <v>5.52</v>
      </c>
      <c r="G17" s="8">
        <v>3.72</v>
      </c>
      <c r="H17" s="25">
        <v>4.6500000000000004</v>
      </c>
      <c r="I17" s="24">
        <v>21.1</v>
      </c>
      <c r="J17" s="25">
        <v>26.5</v>
      </c>
      <c r="K17" s="24">
        <f t="shared" si="4"/>
        <v>135.52000000000001</v>
      </c>
      <c r="L17" s="25">
        <f t="shared" si="4"/>
        <v>169.93</v>
      </c>
    </row>
    <row r="18" spans="1:12" x14ac:dyDescent="0.25">
      <c r="A18" s="14">
        <v>177</v>
      </c>
      <c r="B18" s="17" t="s">
        <v>71</v>
      </c>
      <c r="C18" s="61">
        <v>120</v>
      </c>
      <c r="D18" s="26">
        <v>160</v>
      </c>
      <c r="E18" s="24">
        <v>15.42</v>
      </c>
      <c r="F18" s="25">
        <v>20.63</v>
      </c>
      <c r="G18" s="24">
        <v>6.41</v>
      </c>
      <c r="H18" s="25">
        <v>8.3000000000000007</v>
      </c>
      <c r="I18" s="24">
        <v>3.96</v>
      </c>
      <c r="J18" s="25">
        <v>5.24</v>
      </c>
      <c r="K18" s="24">
        <f t="shared" si="4"/>
        <v>135.21</v>
      </c>
      <c r="L18" s="25">
        <f t="shared" si="4"/>
        <v>178.18</v>
      </c>
    </row>
    <row r="19" spans="1:12" x14ac:dyDescent="0.25">
      <c r="A19" s="8">
        <v>255</v>
      </c>
      <c r="B19" s="15" t="s">
        <v>72</v>
      </c>
      <c r="C19" s="61">
        <v>150</v>
      </c>
      <c r="D19" s="26">
        <v>180</v>
      </c>
      <c r="E19" s="24">
        <v>0.18</v>
      </c>
      <c r="F19" s="25">
        <v>0.21</v>
      </c>
      <c r="G19" s="24">
        <v>0.09</v>
      </c>
      <c r="H19" s="25">
        <v>0.1</v>
      </c>
      <c r="I19" s="24">
        <v>20.6</v>
      </c>
      <c r="J19" s="25">
        <v>24.7</v>
      </c>
      <c r="K19" s="24">
        <f t="shared" si="4"/>
        <v>83.93</v>
      </c>
      <c r="L19" s="25">
        <f t="shared" si="4"/>
        <v>100.53999999999999</v>
      </c>
    </row>
    <row r="20" spans="1:12" s="62" customFormat="1" x14ac:dyDescent="0.25">
      <c r="A20" s="61"/>
      <c r="B20" s="15" t="s">
        <v>73</v>
      </c>
      <c r="C20" s="63">
        <v>30</v>
      </c>
      <c r="D20" s="26">
        <v>40</v>
      </c>
      <c r="E20" s="24">
        <v>1.98</v>
      </c>
      <c r="F20" s="25">
        <v>2.3199999999999998</v>
      </c>
      <c r="G20" s="24">
        <v>0.36</v>
      </c>
      <c r="H20" s="25">
        <v>0.44</v>
      </c>
      <c r="I20" s="24">
        <v>10.23</v>
      </c>
      <c r="J20" s="25">
        <v>15.23</v>
      </c>
      <c r="K20" s="24">
        <f t="shared" si="4"/>
        <v>52.08</v>
      </c>
      <c r="L20" s="25">
        <f t="shared" si="4"/>
        <v>74.16</v>
      </c>
    </row>
    <row r="21" spans="1:12" x14ac:dyDescent="0.25">
      <c r="A21" s="8"/>
      <c r="B21" s="15" t="s">
        <v>56</v>
      </c>
      <c r="C21" s="63">
        <v>20</v>
      </c>
      <c r="D21" s="26">
        <v>30</v>
      </c>
      <c r="E21" s="24">
        <v>1.7</v>
      </c>
      <c r="F21" s="25">
        <v>2.5499999999999998</v>
      </c>
      <c r="G21" s="24">
        <v>0.32</v>
      </c>
      <c r="H21" s="25">
        <v>0.48</v>
      </c>
      <c r="I21" s="24">
        <v>7.4</v>
      </c>
      <c r="J21" s="25">
        <v>10.1</v>
      </c>
      <c r="K21" s="24">
        <f t="shared" si="4"/>
        <v>39.28</v>
      </c>
      <c r="L21" s="25">
        <f t="shared" si="4"/>
        <v>54.92</v>
      </c>
    </row>
    <row r="22" spans="1:12" x14ac:dyDescent="0.25">
      <c r="A22" s="8"/>
      <c r="B22" s="7" t="s">
        <v>17</v>
      </c>
      <c r="C22" s="9">
        <f t="shared" ref="C22:L22" si="5">SUM(C15:C21)</f>
        <v>630</v>
      </c>
      <c r="D22" s="38">
        <f t="shared" si="5"/>
        <v>810</v>
      </c>
      <c r="E22" s="34">
        <f t="shared" si="5"/>
        <v>25.119999999999997</v>
      </c>
      <c r="F22" s="35">
        <f t="shared" si="5"/>
        <v>33.119999999999997</v>
      </c>
      <c r="G22" s="34">
        <f t="shared" si="5"/>
        <v>15.92</v>
      </c>
      <c r="H22" s="35">
        <f t="shared" si="5"/>
        <v>20.500000000000004</v>
      </c>
      <c r="I22" s="34">
        <f t="shared" si="5"/>
        <v>74.080000000000013</v>
      </c>
      <c r="J22" s="35">
        <f t="shared" si="5"/>
        <v>95.899999999999991</v>
      </c>
      <c r="K22" s="34">
        <f t="shared" si="5"/>
        <v>540.08000000000004</v>
      </c>
      <c r="L22" s="35">
        <f t="shared" si="5"/>
        <v>700.57999999999993</v>
      </c>
    </row>
    <row r="23" spans="1:12" x14ac:dyDescent="0.25">
      <c r="A23" s="75" t="s">
        <v>18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7"/>
    </row>
    <row r="24" spans="1:12" x14ac:dyDescent="0.25">
      <c r="A24" s="8">
        <v>279</v>
      </c>
      <c r="B24" s="17" t="s">
        <v>69</v>
      </c>
      <c r="C24" s="8">
        <v>50</v>
      </c>
      <c r="D24" s="26">
        <v>80</v>
      </c>
      <c r="E24" s="24">
        <v>3.41</v>
      </c>
      <c r="F24" s="25">
        <v>5.45</v>
      </c>
      <c r="G24" s="24">
        <v>2.2799999999999998</v>
      </c>
      <c r="H24" s="25">
        <v>3.6</v>
      </c>
      <c r="I24" s="24">
        <v>21.38</v>
      </c>
      <c r="J24" s="25">
        <v>34.24</v>
      </c>
      <c r="K24" s="24">
        <f t="shared" ref="K24:L25" si="6">E24*4+G24*9+I24*4</f>
        <v>119.67999999999999</v>
      </c>
      <c r="L24" s="25">
        <f t="shared" si="6"/>
        <v>191.16000000000003</v>
      </c>
    </row>
    <row r="25" spans="1:12" x14ac:dyDescent="0.25">
      <c r="A25" s="14">
        <v>269</v>
      </c>
      <c r="B25" s="17" t="s">
        <v>40</v>
      </c>
      <c r="C25" s="8">
        <v>150</v>
      </c>
      <c r="D25" s="26">
        <v>180</v>
      </c>
      <c r="E25" s="24">
        <v>4.58</v>
      </c>
      <c r="F25" s="25">
        <v>5.48</v>
      </c>
      <c r="G25" s="24">
        <v>4.08</v>
      </c>
      <c r="H25" s="25">
        <v>4.88</v>
      </c>
      <c r="I25" s="24">
        <v>7.58</v>
      </c>
      <c r="J25" s="25">
        <v>9.07</v>
      </c>
      <c r="K25" s="24">
        <f t="shared" si="6"/>
        <v>85.36</v>
      </c>
      <c r="L25" s="25">
        <f t="shared" si="6"/>
        <v>102.12</v>
      </c>
    </row>
    <row r="26" spans="1:12" x14ac:dyDescent="0.25">
      <c r="A26" s="6"/>
      <c r="B26" s="5" t="s">
        <v>19</v>
      </c>
      <c r="C26" s="39">
        <f t="shared" ref="C26:L26" si="7">SUM(C24:C25)</f>
        <v>200</v>
      </c>
      <c r="D26" s="40">
        <f t="shared" si="7"/>
        <v>260</v>
      </c>
      <c r="E26" s="41">
        <f t="shared" si="7"/>
        <v>7.99</v>
      </c>
      <c r="F26" s="42">
        <f t="shared" si="7"/>
        <v>10.93</v>
      </c>
      <c r="G26" s="41">
        <f t="shared" si="7"/>
        <v>6.3599999999999994</v>
      </c>
      <c r="H26" s="42">
        <f t="shared" si="7"/>
        <v>8.48</v>
      </c>
      <c r="I26" s="41">
        <f t="shared" si="7"/>
        <v>28.96</v>
      </c>
      <c r="J26" s="42">
        <f>SUM(J24:J25)</f>
        <v>43.31</v>
      </c>
      <c r="K26" s="41">
        <f t="shared" si="7"/>
        <v>205.04</v>
      </c>
      <c r="L26" s="42">
        <f t="shared" si="7"/>
        <v>293.28000000000003</v>
      </c>
    </row>
    <row r="27" spans="1:12" x14ac:dyDescent="0.25">
      <c r="A27" s="8"/>
      <c r="B27" s="7" t="s">
        <v>20</v>
      </c>
      <c r="C27" s="9"/>
      <c r="D27" s="43"/>
      <c r="E27" s="34">
        <f t="shared" ref="E27:L27" si="8">E26+E22+E13+E10</f>
        <v>43.03</v>
      </c>
      <c r="F27" s="35">
        <f t="shared" si="8"/>
        <v>55.48</v>
      </c>
      <c r="G27" s="34">
        <f t="shared" si="8"/>
        <v>30.880000000000003</v>
      </c>
      <c r="H27" s="35">
        <f t="shared" si="8"/>
        <v>39.210000000000008</v>
      </c>
      <c r="I27" s="34">
        <f t="shared" si="8"/>
        <v>159.67000000000002</v>
      </c>
      <c r="J27" s="35">
        <f t="shared" si="8"/>
        <v>207.36999999999998</v>
      </c>
      <c r="K27" s="34">
        <f t="shared" si="8"/>
        <v>1088.72</v>
      </c>
      <c r="L27" s="35">
        <f t="shared" si="8"/>
        <v>1404.29</v>
      </c>
    </row>
  </sheetData>
  <mergeCells count="16">
    <mergeCell ref="A14:L14"/>
    <mergeCell ref="A23:L23"/>
    <mergeCell ref="K3:L4"/>
    <mergeCell ref="E4:F4"/>
    <mergeCell ref="G4:H4"/>
    <mergeCell ref="I4:J4"/>
    <mergeCell ref="A6:L6"/>
    <mergeCell ref="A11:L11"/>
    <mergeCell ref="A1:B1"/>
    <mergeCell ref="C1:H1"/>
    <mergeCell ref="A2:B2"/>
    <mergeCell ref="C2:H2"/>
    <mergeCell ref="A3:A5"/>
    <mergeCell ref="B3:B5"/>
    <mergeCell ref="C3:D4"/>
    <mergeCell ref="E3:J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view="pageLayout" topLeftCell="A4" zoomScaleNormal="100" workbookViewId="0">
      <selection activeCell="H13" sqref="H13"/>
    </sheetView>
  </sheetViews>
  <sheetFormatPr defaultRowHeight="15" x14ac:dyDescent="0.25"/>
  <cols>
    <col min="1" max="1" width="11.140625" style="1" customWidth="1"/>
    <col min="2" max="2" width="37" style="1" customWidth="1"/>
    <col min="3" max="3" width="7.85546875" style="1" customWidth="1"/>
    <col min="4" max="4" width="7.7109375" style="1" customWidth="1"/>
    <col min="5" max="5" width="8" style="1" customWidth="1"/>
    <col min="6" max="6" width="7.140625" style="1" customWidth="1"/>
    <col min="7" max="7" width="7" style="1" customWidth="1"/>
    <col min="8" max="8" width="7.140625" style="1" customWidth="1"/>
    <col min="9" max="9" width="8" style="1" customWidth="1"/>
    <col min="10" max="16384" width="9.140625" style="1"/>
  </cols>
  <sheetData>
    <row r="1" spans="1:12" ht="15.75" x14ac:dyDescent="0.25">
      <c r="A1" s="83" t="s">
        <v>21</v>
      </c>
      <c r="B1" s="83"/>
      <c r="C1" s="83" t="s">
        <v>1</v>
      </c>
      <c r="D1" s="83"/>
      <c r="E1" s="83"/>
      <c r="F1" s="83"/>
      <c r="G1" s="83"/>
      <c r="H1" s="83"/>
    </row>
    <row r="2" spans="1:12" ht="15.75" x14ac:dyDescent="0.25">
      <c r="A2" s="95" t="s">
        <v>2</v>
      </c>
      <c r="B2" s="95"/>
      <c r="C2" s="95" t="s">
        <v>24</v>
      </c>
      <c r="D2" s="95"/>
      <c r="E2" s="95"/>
      <c r="F2" s="95"/>
      <c r="G2" s="95"/>
      <c r="H2" s="95"/>
    </row>
    <row r="3" spans="1:12" ht="15" customHeight="1" x14ac:dyDescent="0.25">
      <c r="A3" s="85" t="s">
        <v>3</v>
      </c>
      <c r="B3" s="87" t="s">
        <v>4</v>
      </c>
      <c r="C3" s="89" t="s">
        <v>5</v>
      </c>
      <c r="D3" s="90"/>
      <c r="E3" s="73" t="s">
        <v>6</v>
      </c>
      <c r="F3" s="73"/>
      <c r="G3" s="73"/>
      <c r="H3" s="73"/>
      <c r="I3" s="73"/>
      <c r="J3" s="73"/>
      <c r="K3" s="74" t="s">
        <v>7</v>
      </c>
      <c r="L3" s="74"/>
    </row>
    <row r="4" spans="1:12" x14ac:dyDescent="0.25">
      <c r="A4" s="86"/>
      <c r="B4" s="88"/>
      <c r="C4" s="89"/>
      <c r="D4" s="90"/>
      <c r="E4" s="73" t="s">
        <v>8</v>
      </c>
      <c r="F4" s="73"/>
      <c r="G4" s="74" t="s">
        <v>9</v>
      </c>
      <c r="H4" s="74"/>
      <c r="I4" s="73" t="s">
        <v>10</v>
      </c>
      <c r="J4" s="73"/>
      <c r="K4" s="74"/>
      <c r="L4" s="74"/>
    </row>
    <row r="5" spans="1:12" x14ac:dyDescent="0.25">
      <c r="A5" s="86"/>
      <c r="B5" s="88"/>
      <c r="C5" s="42" t="s">
        <v>11</v>
      </c>
      <c r="D5" s="44" t="s">
        <v>12</v>
      </c>
      <c r="E5" s="42" t="s">
        <v>11</v>
      </c>
      <c r="F5" s="40" t="s">
        <v>12</v>
      </c>
      <c r="G5" s="42" t="s">
        <v>11</v>
      </c>
      <c r="H5" s="40" t="s">
        <v>12</v>
      </c>
      <c r="I5" s="42" t="s">
        <v>11</v>
      </c>
      <c r="J5" s="40" t="s">
        <v>12</v>
      </c>
      <c r="K5" s="42" t="s">
        <v>11</v>
      </c>
      <c r="L5" s="40" t="s">
        <v>12</v>
      </c>
    </row>
    <row r="6" spans="1:12" x14ac:dyDescent="0.25">
      <c r="A6" s="75" t="s">
        <v>13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</row>
    <row r="7" spans="1:12" x14ac:dyDescent="0.25">
      <c r="A7" s="14">
        <v>106</v>
      </c>
      <c r="B7" s="13" t="s">
        <v>75</v>
      </c>
      <c r="C7" s="8">
        <v>150</v>
      </c>
      <c r="D7" s="23">
        <v>180</v>
      </c>
      <c r="E7" s="24">
        <v>4.2699999999999996</v>
      </c>
      <c r="F7" s="25">
        <v>5.13</v>
      </c>
      <c r="G7" s="24">
        <v>4.8600000000000003</v>
      </c>
      <c r="H7" s="25">
        <v>5.83</v>
      </c>
      <c r="I7" s="24">
        <v>24.5</v>
      </c>
      <c r="J7" s="25">
        <v>29.3</v>
      </c>
      <c r="K7" s="24">
        <f t="shared" ref="K7:L11" si="0">E7*4+G7*9+I7*4</f>
        <v>158.82</v>
      </c>
      <c r="L7" s="25">
        <f t="shared" si="0"/>
        <v>190.19</v>
      </c>
    </row>
    <row r="8" spans="1:12" x14ac:dyDescent="0.25">
      <c r="A8" s="61">
        <v>6</v>
      </c>
      <c r="B8" s="27" t="s">
        <v>54</v>
      </c>
      <c r="C8" s="71">
        <v>10</v>
      </c>
      <c r="D8" s="45">
        <v>12</v>
      </c>
      <c r="E8" s="71">
        <v>2.46</v>
      </c>
      <c r="F8" s="26">
        <v>2.95</v>
      </c>
      <c r="G8" s="24">
        <v>3.16</v>
      </c>
      <c r="H8" s="25">
        <v>3.79</v>
      </c>
      <c r="I8" s="36">
        <f>C8*0/10</f>
        <v>0</v>
      </c>
      <c r="J8" s="46">
        <f>D8*0/10</f>
        <v>0</v>
      </c>
      <c r="K8" s="32">
        <f t="shared" si="0"/>
        <v>38.28</v>
      </c>
      <c r="L8" s="25">
        <f t="shared" si="0"/>
        <v>45.91</v>
      </c>
    </row>
    <row r="9" spans="1:12" x14ac:dyDescent="0.25">
      <c r="A9" s="66">
        <v>266</v>
      </c>
      <c r="B9" s="60" t="s">
        <v>55</v>
      </c>
      <c r="C9" s="61">
        <v>150</v>
      </c>
      <c r="D9" s="45">
        <v>180</v>
      </c>
      <c r="E9" s="61">
        <v>2.34</v>
      </c>
      <c r="F9" s="26">
        <v>2.8</v>
      </c>
      <c r="G9" s="24">
        <v>2</v>
      </c>
      <c r="H9" s="25">
        <v>2.41</v>
      </c>
      <c r="I9" s="36">
        <v>10.63</v>
      </c>
      <c r="J9" s="46">
        <v>14.36</v>
      </c>
      <c r="K9" s="24">
        <f t="shared" si="0"/>
        <v>69.88</v>
      </c>
      <c r="L9" s="25">
        <f t="shared" si="0"/>
        <v>90.33</v>
      </c>
    </row>
    <row r="10" spans="1:12" x14ac:dyDescent="0.25">
      <c r="A10" s="14"/>
      <c r="B10" s="17" t="s">
        <v>56</v>
      </c>
      <c r="C10" s="28">
        <v>40</v>
      </c>
      <c r="D10" s="29">
        <v>40</v>
      </c>
      <c r="E10" s="30">
        <v>3.4</v>
      </c>
      <c r="F10" s="31">
        <v>3.4</v>
      </c>
      <c r="G10" s="32">
        <v>0.52</v>
      </c>
      <c r="H10" s="25">
        <v>0.52</v>
      </c>
      <c r="I10" s="32">
        <v>13.4</v>
      </c>
      <c r="J10" s="25">
        <v>13.4</v>
      </c>
      <c r="K10" s="24">
        <f t="shared" si="0"/>
        <v>71.88</v>
      </c>
      <c r="L10" s="25">
        <f t="shared" si="0"/>
        <v>71.88</v>
      </c>
    </row>
    <row r="11" spans="1:12" x14ac:dyDescent="0.25">
      <c r="A11" s="9"/>
      <c r="B11" s="7" t="s">
        <v>15</v>
      </c>
      <c r="C11" s="9">
        <f>SUM(C7:C10)</f>
        <v>350</v>
      </c>
      <c r="D11" s="33">
        <f t="shared" ref="D11" si="1">SUM(D7:D10)</f>
        <v>412</v>
      </c>
      <c r="E11" s="34">
        <f>SUM(E7:E10)</f>
        <v>12.47</v>
      </c>
      <c r="F11" s="35">
        <f t="shared" ref="F11:I11" si="2">SUM(F7:F10)</f>
        <v>14.28</v>
      </c>
      <c r="G11" s="34">
        <f t="shared" si="2"/>
        <v>10.54</v>
      </c>
      <c r="H11" s="35">
        <f t="shared" si="2"/>
        <v>12.55</v>
      </c>
      <c r="I11" s="34">
        <f t="shared" si="2"/>
        <v>48.53</v>
      </c>
      <c r="J11" s="35">
        <f>SUM(J7:J10)</f>
        <v>57.059999999999995</v>
      </c>
      <c r="K11" s="34">
        <f>E11*4+G11*9+I11*4</f>
        <v>338.86</v>
      </c>
      <c r="L11" s="35">
        <f t="shared" si="0"/>
        <v>398.30999999999995</v>
      </c>
    </row>
    <row r="12" spans="1:12" x14ac:dyDescent="0.25">
      <c r="A12" s="91" t="s">
        <v>28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3"/>
    </row>
    <row r="13" spans="1:12" x14ac:dyDescent="0.25">
      <c r="A13" s="8">
        <v>270</v>
      </c>
      <c r="B13" s="15" t="s">
        <v>76</v>
      </c>
      <c r="C13" s="8">
        <v>150</v>
      </c>
      <c r="D13" s="26">
        <v>180</v>
      </c>
      <c r="E13" s="24">
        <v>6.52</v>
      </c>
      <c r="F13" s="25">
        <v>7.82</v>
      </c>
      <c r="G13" s="36">
        <v>5.6</v>
      </c>
      <c r="H13" s="25">
        <v>6.72</v>
      </c>
      <c r="I13" s="24">
        <v>9</v>
      </c>
      <c r="J13" s="25">
        <v>10.8</v>
      </c>
      <c r="K13" s="24">
        <f t="shared" ref="K13:L13" si="3">E13*4+G13*9+I13*4</f>
        <v>112.47999999999999</v>
      </c>
      <c r="L13" s="25">
        <f t="shared" si="3"/>
        <v>134.95999999999998</v>
      </c>
    </row>
    <row r="14" spans="1:12" x14ac:dyDescent="0.25">
      <c r="A14" s="14"/>
      <c r="B14" s="7" t="s">
        <v>29</v>
      </c>
      <c r="C14" s="9">
        <f t="shared" ref="C14:J14" si="4">SUM(C13)</f>
        <v>150</v>
      </c>
      <c r="D14" s="33">
        <f t="shared" si="4"/>
        <v>180</v>
      </c>
      <c r="E14" s="34">
        <f t="shared" si="4"/>
        <v>6.52</v>
      </c>
      <c r="F14" s="35">
        <f t="shared" si="4"/>
        <v>7.82</v>
      </c>
      <c r="G14" s="34">
        <f t="shared" si="4"/>
        <v>5.6</v>
      </c>
      <c r="H14" s="35">
        <f t="shared" si="4"/>
        <v>6.72</v>
      </c>
      <c r="I14" s="34">
        <f t="shared" si="4"/>
        <v>9</v>
      </c>
      <c r="J14" s="35">
        <f t="shared" si="4"/>
        <v>10.8</v>
      </c>
      <c r="K14" s="34">
        <f>E14*4+G14*9+I14*4</f>
        <v>112.47999999999999</v>
      </c>
      <c r="L14" s="35">
        <f>F14*4+H14*9+J14*4</f>
        <v>134.95999999999998</v>
      </c>
    </row>
    <row r="15" spans="1:12" x14ac:dyDescent="0.25">
      <c r="A15" s="91" t="s">
        <v>16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3"/>
    </row>
    <row r="16" spans="1:12" x14ac:dyDescent="0.25">
      <c r="A16" s="48">
        <v>29</v>
      </c>
      <c r="B16" s="17" t="s">
        <v>122</v>
      </c>
      <c r="C16" s="71">
        <v>40</v>
      </c>
      <c r="D16" s="37">
        <v>50</v>
      </c>
      <c r="E16" s="24">
        <v>0.33</v>
      </c>
      <c r="F16" s="25">
        <v>0.42</v>
      </c>
      <c r="G16" s="24">
        <v>2.0099999999999998</v>
      </c>
      <c r="H16" s="25">
        <v>2.5</v>
      </c>
      <c r="I16" s="24">
        <v>0.74</v>
      </c>
      <c r="J16" s="25">
        <v>0.93</v>
      </c>
      <c r="K16" s="47">
        <f t="shared" ref="K16:L22" si="5">E16*4+G16*9+I16*4</f>
        <v>22.369999999999997</v>
      </c>
      <c r="L16" s="31">
        <f t="shared" si="5"/>
        <v>27.9</v>
      </c>
    </row>
    <row r="17" spans="1:12" x14ac:dyDescent="0.25">
      <c r="A17" s="48">
        <v>55</v>
      </c>
      <c r="B17" s="50" t="s">
        <v>98</v>
      </c>
      <c r="C17" s="14">
        <v>150</v>
      </c>
      <c r="D17" s="49">
        <v>200</v>
      </c>
      <c r="E17" s="24">
        <v>1.02</v>
      </c>
      <c r="F17" s="25">
        <v>1.36</v>
      </c>
      <c r="G17" s="24">
        <v>2.89</v>
      </c>
      <c r="H17" s="25">
        <v>3.86</v>
      </c>
      <c r="I17" s="24">
        <v>4</v>
      </c>
      <c r="J17" s="25">
        <v>5.34</v>
      </c>
      <c r="K17" s="47">
        <f t="shared" si="5"/>
        <v>46.09</v>
      </c>
      <c r="L17" s="31">
        <f t="shared" si="5"/>
        <v>61.54</v>
      </c>
    </row>
    <row r="18" spans="1:12" x14ac:dyDescent="0.25">
      <c r="A18" s="14" t="s">
        <v>66</v>
      </c>
      <c r="B18" s="17" t="s">
        <v>59</v>
      </c>
      <c r="C18" s="61">
        <v>120</v>
      </c>
      <c r="D18" s="26">
        <v>150</v>
      </c>
      <c r="E18" s="24">
        <f>C18*2.1/100</f>
        <v>2.52</v>
      </c>
      <c r="F18" s="25">
        <v>3.15</v>
      </c>
      <c r="G18" s="24">
        <v>4.5</v>
      </c>
      <c r="H18" s="25">
        <v>5.62</v>
      </c>
      <c r="I18" s="24">
        <f>C18*14.6/100</f>
        <v>17.52</v>
      </c>
      <c r="J18" s="25">
        <v>21.9</v>
      </c>
      <c r="K18" s="24">
        <f t="shared" si="5"/>
        <v>120.66</v>
      </c>
      <c r="L18" s="25">
        <f t="shared" si="5"/>
        <v>150.78</v>
      </c>
    </row>
    <row r="19" spans="1:12" x14ac:dyDescent="0.25">
      <c r="A19" s="14">
        <v>164</v>
      </c>
      <c r="B19" s="17" t="s">
        <v>77</v>
      </c>
      <c r="C19" s="8">
        <v>60</v>
      </c>
      <c r="D19" s="26">
        <v>80</v>
      </c>
      <c r="E19" s="24">
        <v>8.25</v>
      </c>
      <c r="F19" s="25">
        <v>11.16</v>
      </c>
      <c r="G19" s="24">
        <v>2.69</v>
      </c>
      <c r="H19" s="25">
        <v>3.9</v>
      </c>
      <c r="I19" s="24">
        <v>6.68</v>
      </c>
      <c r="J19" s="25">
        <v>9.0399999999999991</v>
      </c>
      <c r="K19" s="24">
        <v>84</v>
      </c>
      <c r="L19" s="25">
        <f t="shared" si="5"/>
        <v>115.9</v>
      </c>
    </row>
    <row r="20" spans="1:12" x14ac:dyDescent="0.25">
      <c r="A20" s="14">
        <v>251</v>
      </c>
      <c r="B20" s="17" t="s">
        <v>78</v>
      </c>
      <c r="C20" s="8">
        <v>150</v>
      </c>
      <c r="D20" s="26">
        <v>180</v>
      </c>
      <c r="E20" s="24">
        <v>0.12</v>
      </c>
      <c r="F20" s="25">
        <v>0.14000000000000001</v>
      </c>
      <c r="G20" s="24">
        <v>0.12</v>
      </c>
      <c r="H20" s="25">
        <v>0.14000000000000001</v>
      </c>
      <c r="I20" s="24">
        <v>17.899999999999999</v>
      </c>
      <c r="J20" s="25">
        <v>21.5</v>
      </c>
      <c r="K20" s="24">
        <f t="shared" si="5"/>
        <v>73.16</v>
      </c>
      <c r="L20" s="25">
        <f t="shared" si="5"/>
        <v>87.82</v>
      </c>
    </row>
    <row r="21" spans="1:12" x14ac:dyDescent="0.25">
      <c r="A21" s="8"/>
      <c r="B21" s="15" t="s">
        <v>31</v>
      </c>
      <c r="C21" s="61">
        <v>30</v>
      </c>
      <c r="D21" s="26">
        <v>40</v>
      </c>
      <c r="E21" s="24">
        <v>1.98</v>
      </c>
      <c r="F21" s="25">
        <v>2.3199999999999998</v>
      </c>
      <c r="G21" s="24">
        <v>0.36</v>
      </c>
      <c r="H21" s="25">
        <v>0.44</v>
      </c>
      <c r="I21" s="24">
        <v>10.23</v>
      </c>
      <c r="J21" s="25">
        <v>15.23</v>
      </c>
      <c r="K21" s="24">
        <f t="shared" si="5"/>
        <v>52.08</v>
      </c>
      <c r="L21" s="25">
        <f t="shared" si="5"/>
        <v>74.16</v>
      </c>
    </row>
    <row r="22" spans="1:12" x14ac:dyDescent="0.25">
      <c r="A22" s="8"/>
      <c r="B22" s="15" t="s">
        <v>32</v>
      </c>
      <c r="C22" s="61">
        <v>20</v>
      </c>
      <c r="D22" s="26">
        <v>30</v>
      </c>
      <c r="E22" s="24">
        <v>1.7</v>
      </c>
      <c r="F22" s="25">
        <v>2.5499999999999998</v>
      </c>
      <c r="G22" s="24">
        <v>0.32</v>
      </c>
      <c r="H22" s="25">
        <v>0.48</v>
      </c>
      <c r="I22" s="24">
        <v>7.4</v>
      </c>
      <c r="J22" s="25">
        <v>10.1</v>
      </c>
      <c r="K22" s="24">
        <f t="shared" si="5"/>
        <v>39.28</v>
      </c>
      <c r="L22" s="25">
        <f t="shared" si="5"/>
        <v>54.92</v>
      </c>
    </row>
    <row r="23" spans="1:12" x14ac:dyDescent="0.25">
      <c r="A23" s="8"/>
      <c r="B23" s="7" t="s">
        <v>17</v>
      </c>
      <c r="C23" s="9">
        <f t="shared" ref="C23:L23" si="6">SUM(C16:C22)</f>
        <v>570</v>
      </c>
      <c r="D23" s="38">
        <f t="shared" si="6"/>
        <v>730</v>
      </c>
      <c r="E23" s="34">
        <f t="shared" si="6"/>
        <v>15.92</v>
      </c>
      <c r="F23" s="35">
        <f t="shared" si="6"/>
        <v>21.1</v>
      </c>
      <c r="G23" s="34">
        <f t="shared" si="6"/>
        <v>12.889999999999999</v>
      </c>
      <c r="H23" s="35">
        <f t="shared" si="6"/>
        <v>16.940000000000001</v>
      </c>
      <c r="I23" s="34">
        <f t="shared" si="6"/>
        <v>64.47</v>
      </c>
      <c r="J23" s="35">
        <f t="shared" si="6"/>
        <v>84.039999999999992</v>
      </c>
      <c r="K23" s="34">
        <f t="shared" si="6"/>
        <v>437.64</v>
      </c>
      <c r="L23" s="35">
        <f t="shared" si="6"/>
        <v>573.02</v>
      </c>
    </row>
    <row r="24" spans="1:12" x14ac:dyDescent="0.25">
      <c r="A24" s="75" t="s">
        <v>18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7"/>
    </row>
    <row r="25" spans="1:12" x14ac:dyDescent="0.25">
      <c r="A25" s="14">
        <v>146</v>
      </c>
      <c r="B25" s="13" t="s">
        <v>99</v>
      </c>
      <c r="C25" s="8">
        <v>130</v>
      </c>
      <c r="D25" s="23">
        <v>150</v>
      </c>
      <c r="E25" s="24">
        <v>9.1199999999999992</v>
      </c>
      <c r="F25" s="25">
        <v>12.14</v>
      </c>
      <c r="G25" s="24">
        <v>7.3</v>
      </c>
      <c r="H25" s="25">
        <v>8.76</v>
      </c>
      <c r="I25" s="24">
        <v>19.079999999999998</v>
      </c>
      <c r="J25" s="25">
        <v>22.01</v>
      </c>
      <c r="K25" s="24">
        <f t="shared" ref="K25:L27" si="7">E25*4+G25*9+I25*4</f>
        <v>178.5</v>
      </c>
      <c r="L25" s="25">
        <f t="shared" si="7"/>
        <v>215.44</v>
      </c>
    </row>
    <row r="26" spans="1:12" x14ac:dyDescent="0.25">
      <c r="A26" s="14">
        <v>261</v>
      </c>
      <c r="B26" s="17" t="s">
        <v>65</v>
      </c>
      <c r="C26" s="63">
        <v>150</v>
      </c>
      <c r="D26" s="26">
        <v>180</v>
      </c>
      <c r="E26" s="24">
        <f>C26*0.2/200</f>
        <v>0.15</v>
      </c>
      <c r="F26" s="25">
        <f>D26*0.2/200</f>
        <v>0.18</v>
      </c>
      <c r="G26" s="24">
        <f t="shared" ref="G26:H26" si="8">C26*0.1/200</f>
        <v>7.4999999999999997E-2</v>
      </c>
      <c r="H26" s="25">
        <f t="shared" si="8"/>
        <v>0.09</v>
      </c>
      <c r="I26" s="24">
        <f>C26*9.3/200</f>
        <v>6.9749999999999996</v>
      </c>
      <c r="J26" s="25">
        <f>D26*9.3/200</f>
        <v>8.370000000000001</v>
      </c>
      <c r="K26" s="24">
        <f t="shared" si="7"/>
        <v>29.174999999999997</v>
      </c>
      <c r="L26" s="25">
        <f t="shared" si="7"/>
        <v>35.010000000000005</v>
      </c>
    </row>
    <row r="27" spans="1:12" x14ac:dyDescent="0.25">
      <c r="A27" s="8"/>
      <c r="B27" s="15"/>
      <c r="C27" s="8"/>
      <c r="D27" s="26"/>
      <c r="E27" s="24"/>
      <c r="F27" s="25"/>
      <c r="G27" s="24"/>
      <c r="H27" s="25"/>
      <c r="I27" s="24"/>
      <c r="J27" s="25"/>
      <c r="K27" s="24">
        <f t="shared" si="7"/>
        <v>0</v>
      </c>
      <c r="L27" s="25">
        <f t="shared" si="7"/>
        <v>0</v>
      </c>
    </row>
    <row r="28" spans="1:12" x14ac:dyDescent="0.25">
      <c r="A28" s="6"/>
      <c r="B28" s="5" t="s">
        <v>19</v>
      </c>
      <c r="C28" s="39">
        <f t="shared" ref="C28:L28" si="9">SUM(C25:C27)</f>
        <v>280</v>
      </c>
      <c r="D28" s="40">
        <f t="shared" si="9"/>
        <v>330</v>
      </c>
      <c r="E28" s="41">
        <f t="shared" si="9"/>
        <v>9.27</v>
      </c>
      <c r="F28" s="42">
        <f t="shared" si="9"/>
        <v>12.32</v>
      </c>
      <c r="G28" s="41">
        <f t="shared" si="9"/>
        <v>7.375</v>
      </c>
      <c r="H28" s="42">
        <f t="shared" si="9"/>
        <v>8.85</v>
      </c>
      <c r="I28" s="41">
        <f t="shared" si="9"/>
        <v>26.055</v>
      </c>
      <c r="J28" s="42">
        <f t="shared" si="9"/>
        <v>30.380000000000003</v>
      </c>
      <c r="K28" s="41">
        <f t="shared" si="9"/>
        <v>207.67500000000001</v>
      </c>
      <c r="L28" s="42">
        <f t="shared" si="9"/>
        <v>250.45</v>
      </c>
    </row>
    <row r="29" spans="1:12" x14ac:dyDescent="0.25">
      <c r="A29" s="8"/>
      <c r="B29" s="7" t="s">
        <v>20</v>
      </c>
      <c r="C29" s="9"/>
      <c r="D29" s="43"/>
      <c r="E29" s="34">
        <f t="shared" ref="E29:L29" si="10">E28+E23+E14+E11</f>
        <v>44.18</v>
      </c>
      <c r="F29" s="35">
        <f t="shared" si="10"/>
        <v>55.52</v>
      </c>
      <c r="G29" s="34">
        <f t="shared" si="10"/>
        <v>36.405000000000001</v>
      </c>
      <c r="H29" s="35">
        <f t="shared" si="10"/>
        <v>45.06</v>
      </c>
      <c r="I29" s="34">
        <f t="shared" si="10"/>
        <v>148.05500000000001</v>
      </c>
      <c r="J29" s="35">
        <f t="shared" si="10"/>
        <v>182.27999999999997</v>
      </c>
      <c r="K29" s="34">
        <f t="shared" si="10"/>
        <v>1096.6550000000002</v>
      </c>
      <c r="L29" s="35">
        <f t="shared" si="10"/>
        <v>1356.74</v>
      </c>
    </row>
  </sheetData>
  <mergeCells count="16">
    <mergeCell ref="A24:L24"/>
    <mergeCell ref="A15:L15"/>
    <mergeCell ref="K3:L4"/>
    <mergeCell ref="E4:F4"/>
    <mergeCell ref="G4:H4"/>
    <mergeCell ref="I4:J4"/>
    <mergeCell ref="A6:L6"/>
    <mergeCell ref="A12:L12"/>
    <mergeCell ref="A1:B1"/>
    <mergeCell ref="C1:H1"/>
    <mergeCell ref="A2:B2"/>
    <mergeCell ref="C2:H2"/>
    <mergeCell ref="A3:A5"/>
    <mergeCell ref="B3:B5"/>
    <mergeCell ref="C3:D4"/>
    <mergeCell ref="E3:J3"/>
  </mergeCells>
  <pageMargins left="0.7" right="0.7" top="0.75" bottom="0.75" header="0.3" footer="0.3"/>
  <pageSetup paperSize="9" orientation="landscape" r:id="rId1"/>
  <headerFooter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Layout" topLeftCell="A7" zoomScaleNormal="100" workbookViewId="0">
      <selection activeCell="I24" sqref="I24"/>
    </sheetView>
  </sheetViews>
  <sheetFormatPr defaultRowHeight="15" x14ac:dyDescent="0.25"/>
  <cols>
    <col min="1" max="1" width="11.140625" style="1" customWidth="1"/>
    <col min="2" max="2" width="37" style="1" customWidth="1"/>
    <col min="3" max="3" width="7.85546875" style="1" customWidth="1"/>
    <col min="4" max="4" width="7.7109375" style="1" customWidth="1"/>
    <col min="5" max="5" width="8" style="1" customWidth="1"/>
    <col min="6" max="6" width="7.140625" style="1" customWidth="1"/>
    <col min="7" max="7" width="7" style="1" customWidth="1"/>
    <col min="8" max="8" width="7.140625" style="1" customWidth="1"/>
    <col min="9" max="16384" width="9.140625" style="1"/>
  </cols>
  <sheetData>
    <row r="1" spans="1:12" ht="15.75" x14ac:dyDescent="0.25">
      <c r="A1" s="83" t="s">
        <v>21</v>
      </c>
      <c r="B1" s="83"/>
      <c r="C1" s="83" t="s">
        <v>1</v>
      </c>
      <c r="D1" s="83"/>
      <c r="E1" s="83"/>
      <c r="F1" s="83"/>
      <c r="G1" s="83"/>
      <c r="H1" s="83"/>
    </row>
    <row r="2" spans="1:12" ht="15.75" x14ac:dyDescent="0.25">
      <c r="A2" s="95" t="s">
        <v>2</v>
      </c>
      <c r="B2" s="95"/>
      <c r="C2" s="95" t="s">
        <v>25</v>
      </c>
      <c r="D2" s="95"/>
      <c r="E2" s="95"/>
      <c r="F2" s="95"/>
      <c r="G2" s="95"/>
      <c r="H2" s="95"/>
    </row>
    <row r="3" spans="1:12" ht="15" customHeight="1" x14ac:dyDescent="0.25">
      <c r="A3" s="85" t="s">
        <v>3</v>
      </c>
      <c r="B3" s="87" t="s">
        <v>4</v>
      </c>
      <c r="C3" s="89" t="s">
        <v>5</v>
      </c>
      <c r="D3" s="90"/>
      <c r="E3" s="73" t="s">
        <v>6</v>
      </c>
      <c r="F3" s="73"/>
      <c r="G3" s="73"/>
      <c r="H3" s="73"/>
      <c r="I3" s="73"/>
      <c r="J3" s="73"/>
      <c r="K3" s="74" t="s">
        <v>7</v>
      </c>
      <c r="L3" s="74"/>
    </row>
    <row r="4" spans="1:12" x14ac:dyDescent="0.25">
      <c r="A4" s="86"/>
      <c r="B4" s="88"/>
      <c r="C4" s="89"/>
      <c r="D4" s="90"/>
      <c r="E4" s="73" t="s">
        <v>8</v>
      </c>
      <c r="F4" s="73"/>
      <c r="G4" s="74" t="s">
        <v>9</v>
      </c>
      <c r="H4" s="74"/>
      <c r="I4" s="73" t="s">
        <v>10</v>
      </c>
      <c r="J4" s="73"/>
      <c r="K4" s="74"/>
      <c r="L4" s="74"/>
    </row>
    <row r="5" spans="1:12" x14ac:dyDescent="0.25">
      <c r="A5" s="86"/>
      <c r="B5" s="88"/>
      <c r="C5" s="42" t="s">
        <v>11</v>
      </c>
      <c r="D5" s="44" t="s">
        <v>12</v>
      </c>
      <c r="E5" s="42" t="s">
        <v>11</v>
      </c>
      <c r="F5" s="40" t="s">
        <v>12</v>
      </c>
      <c r="G5" s="42" t="s">
        <v>11</v>
      </c>
      <c r="H5" s="40" t="s">
        <v>12</v>
      </c>
      <c r="I5" s="42" t="s">
        <v>11</v>
      </c>
      <c r="J5" s="40" t="s">
        <v>12</v>
      </c>
      <c r="K5" s="42" t="s">
        <v>11</v>
      </c>
      <c r="L5" s="40" t="s">
        <v>12</v>
      </c>
    </row>
    <row r="6" spans="1:12" x14ac:dyDescent="0.25">
      <c r="A6" s="75" t="s">
        <v>13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</row>
    <row r="7" spans="1:12" x14ac:dyDescent="0.25">
      <c r="A7" s="14">
        <v>107</v>
      </c>
      <c r="B7" s="17" t="s">
        <v>79</v>
      </c>
      <c r="C7" s="8">
        <v>150</v>
      </c>
      <c r="D7" s="23">
        <v>180</v>
      </c>
      <c r="E7" s="24">
        <v>4.66</v>
      </c>
      <c r="F7" s="25">
        <v>6.21</v>
      </c>
      <c r="G7" s="24">
        <v>5.79</v>
      </c>
      <c r="H7" s="25">
        <v>7.73</v>
      </c>
      <c r="I7" s="24">
        <v>16.78</v>
      </c>
      <c r="J7" s="25">
        <v>22.71</v>
      </c>
      <c r="K7" s="24">
        <f t="shared" ref="K7:L10" si="0">E7*4+G7*9+I7*4</f>
        <v>137.87</v>
      </c>
      <c r="L7" s="25">
        <f t="shared" si="0"/>
        <v>185.25</v>
      </c>
    </row>
    <row r="8" spans="1:12" x14ac:dyDescent="0.25">
      <c r="A8" s="24">
        <v>264</v>
      </c>
      <c r="B8" s="60" t="s">
        <v>53</v>
      </c>
      <c r="C8" s="61">
        <v>180</v>
      </c>
      <c r="D8" s="45">
        <v>200</v>
      </c>
      <c r="E8" s="24">
        <v>2.2999999999999998</v>
      </c>
      <c r="F8" s="25">
        <v>2.8</v>
      </c>
      <c r="G8" s="24">
        <v>2</v>
      </c>
      <c r="H8" s="25">
        <v>2.41</v>
      </c>
      <c r="I8" s="24">
        <v>10.63</v>
      </c>
      <c r="J8" s="25">
        <v>13.36</v>
      </c>
      <c r="K8" s="24">
        <f t="shared" si="0"/>
        <v>69.72</v>
      </c>
      <c r="L8" s="25">
        <f t="shared" si="0"/>
        <v>86.33</v>
      </c>
    </row>
    <row r="9" spans="1:12" x14ac:dyDescent="0.25">
      <c r="A9" s="14"/>
      <c r="B9" s="17" t="s">
        <v>56</v>
      </c>
      <c r="C9" s="28">
        <v>30</v>
      </c>
      <c r="D9" s="29">
        <v>30</v>
      </c>
      <c r="E9" s="30">
        <v>2.5499999999999998</v>
      </c>
      <c r="F9" s="31">
        <v>2.5499999999999998</v>
      </c>
      <c r="G9" s="32">
        <v>0.48</v>
      </c>
      <c r="H9" s="25">
        <v>0.48</v>
      </c>
      <c r="I9" s="32">
        <v>10.1</v>
      </c>
      <c r="J9" s="25">
        <v>10.1</v>
      </c>
      <c r="K9" s="24">
        <f t="shared" si="0"/>
        <v>54.92</v>
      </c>
      <c r="L9" s="25">
        <f t="shared" si="0"/>
        <v>54.92</v>
      </c>
    </row>
    <row r="10" spans="1:12" x14ac:dyDescent="0.25">
      <c r="A10" s="9"/>
      <c r="B10" s="7" t="s">
        <v>15</v>
      </c>
      <c r="C10" s="9">
        <f t="shared" ref="C10:J10" si="1">SUM(C7:C9)</f>
        <v>360</v>
      </c>
      <c r="D10" s="33">
        <f t="shared" si="1"/>
        <v>410</v>
      </c>
      <c r="E10" s="34">
        <f t="shared" si="1"/>
        <v>9.51</v>
      </c>
      <c r="F10" s="35">
        <f t="shared" si="1"/>
        <v>11.559999999999999</v>
      </c>
      <c r="G10" s="34">
        <f t="shared" si="1"/>
        <v>8.27</v>
      </c>
      <c r="H10" s="35">
        <f t="shared" si="1"/>
        <v>10.620000000000001</v>
      </c>
      <c r="I10" s="34">
        <f t="shared" si="1"/>
        <v>37.510000000000005</v>
      </c>
      <c r="J10" s="35">
        <f t="shared" si="1"/>
        <v>46.17</v>
      </c>
      <c r="K10" s="34">
        <f>E10*4+G10*9+I10*4</f>
        <v>262.51</v>
      </c>
      <c r="L10" s="35">
        <f t="shared" si="0"/>
        <v>326.5</v>
      </c>
    </row>
    <row r="11" spans="1:12" x14ac:dyDescent="0.25">
      <c r="A11" s="91" t="s">
        <v>28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3"/>
    </row>
    <row r="12" spans="1:12" x14ac:dyDescent="0.25">
      <c r="A12" s="8">
        <v>248</v>
      </c>
      <c r="B12" s="15" t="s">
        <v>57</v>
      </c>
      <c r="C12" s="63">
        <v>100</v>
      </c>
      <c r="D12" s="26">
        <v>100</v>
      </c>
      <c r="E12" s="24">
        <v>1.5</v>
      </c>
      <c r="F12" s="25">
        <v>1.5</v>
      </c>
      <c r="G12" s="36">
        <v>0.5</v>
      </c>
      <c r="H12" s="25">
        <v>0.5</v>
      </c>
      <c r="I12" s="24">
        <v>21</v>
      </c>
      <c r="J12" s="25">
        <v>21</v>
      </c>
      <c r="K12" s="24">
        <f t="shared" ref="K12:L12" si="2">E12*4+G12*9+I12*4</f>
        <v>94.5</v>
      </c>
      <c r="L12" s="25">
        <f t="shared" si="2"/>
        <v>94.5</v>
      </c>
    </row>
    <row r="13" spans="1:12" x14ac:dyDescent="0.25">
      <c r="A13" s="14"/>
      <c r="B13" s="7" t="s">
        <v>29</v>
      </c>
      <c r="C13" s="9">
        <f t="shared" ref="C13" si="3">SUM(C12)</f>
        <v>100</v>
      </c>
      <c r="D13" s="33">
        <f t="shared" ref="D13:J13" si="4">SUM(D12)</f>
        <v>100</v>
      </c>
      <c r="E13" s="34">
        <f t="shared" si="4"/>
        <v>1.5</v>
      </c>
      <c r="F13" s="35">
        <f t="shared" si="4"/>
        <v>1.5</v>
      </c>
      <c r="G13" s="34">
        <f t="shared" si="4"/>
        <v>0.5</v>
      </c>
      <c r="H13" s="35">
        <f t="shared" si="4"/>
        <v>0.5</v>
      </c>
      <c r="I13" s="34">
        <f t="shared" si="4"/>
        <v>21</v>
      </c>
      <c r="J13" s="35">
        <f t="shared" si="4"/>
        <v>21</v>
      </c>
      <c r="K13" s="34">
        <f>E13*4+G13*9+I13*4</f>
        <v>94.5</v>
      </c>
      <c r="L13" s="35">
        <f>F13*4+H13*9+J13*4</f>
        <v>94.5</v>
      </c>
    </row>
    <row r="14" spans="1:12" x14ac:dyDescent="0.25">
      <c r="A14" s="91" t="s">
        <v>16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3"/>
    </row>
    <row r="15" spans="1:12" x14ac:dyDescent="0.25">
      <c r="A15" s="2" t="s">
        <v>100</v>
      </c>
      <c r="B15" s="4" t="s">
        <v>80</v>
      </c>
      <c r="C15" s="8">
        <v>40</v>
      </c>
      <c r="D15" s="37">
        <v>50</v>
      </c>
      <c r="E15" s="24">
        <v>0.62</v>
      </c>
      <c r="F15" s="25">
        <v>0.74</v>
      </c>
      <c r="G15" s="24">
        <v>2.0699999999999998</v>
      </c>
      <c r="H15" s="25">
        <v>2.64</v>
      </c>
      <c r="I15" s="24">
        <v>6.14</v>
      </c>
      <c r="J15" s="25">
        <v>9.76</v>
      </c>
      <c r="K15" s="24">
        <f t="shared" ref="K15:L20" si="5">E15*4+G15*9+I15*4</f>
        <v>45.67</v>
      </c>
      <c r="L15" s="25">
        <f>F15*4+H15*9+J15*4</f>
        <v>65.760000000000005</v>
      </c>
    </row>
    <row r="16" spans="1:12" x14ac:dyDescent="0.25">
      <c r="A16" s="14">
        <v>67</v>
      </c>
      <c r="B16" s="17" t="s">
        <v>81</v>
      </c>
      <c r="C16" s="8">
        <v>150</v>
      </c>
      <c r="D16" s="26">
        <v>200</v>
      </c>
      <c r="E16" s="24">
        <v>3.36</v>
      </c>
      <c r="F16" s="25">
        <v>4.4800000000000004</v>
      </c>
      <c r="G16" s="24">
        <v>3.22</v>
      </c>
      <c r="H16" s="25">
        <v>2.42</v>
      </c>
      <c r="I16" s="24">
        <v>9.4</v>
      </c>
      <c r="J16" s="25">
        <v>12.54</v>
      </c>
      <c r="K16" s="24">
        <f t="shared" si="5"/>
        <v>80.02000000000001</v>
      </c>
      <c r="L16" s="25">
        <f t="shared" si="5"/>
        <v>89.86</v>
      </c>
    </row>
    <row r="17" spans="1:12" x14ac:dyDescent="0.25">
      <c r="A17" s="14">
        <v>200</v>
      </c>
      <c r="B17" s="17" t="s">
        <v>101</v>
      </c>
      <c r="C17" s="8">
        <v>160</v>
      </c>
      <c r="D17" s="26">
        <v>210</v>
      </c>
      <c r="E17" s="24">
        <v>12</v>
      </c>
      <c r="F17" s="25">
        <v>14.47</v>
      </c>
      <c r="G17" s="24">
        <v>7.78</v>
      </c>
      <c r="H17" s="25">
        <v>9.69</v>
      </c>
      <c r="I17" s="24">
        <v>12.76</v>
      </c>
      <c r="J17" s="25">
        <v>18.690000000000001</v>
      </c>
      <c r="K17" s="24">
        <f t="shared" si="5"/>
        <v>169.06</v>
      </c>
      <c r="L17" s="25">
        <f t="shared" si="5"/>
        <v>219.85000000000002</v>
      </c>
    </row>
    <row r="18" spans="1:12" x14ac:dyDescent="0.25">
      <c r="A18" s="14">
        <v>253</v>
      </c>
      <c r="B18" s="17" t="s">
        <v>30</v>
      </c>
      <c r="C18" s="63">
        <v>150</v>
      </c>
      <c r="D18" s="26">
        <v>180</v>
      </c>
      <c r="E18" s="24">
        <v>0.33</v>
      </c>
      <c r="F18" s="25">
        <v>0.4</v>
      </c>
      <c r="G18" s="24">
        <v>0.02</v>
      </c>
      <c r="H18" s="25">
        <v>0.02</v>
      </c>
      <c r="I18" s="24">
        <v>20.8</v>
      </c>
      <c r="J18" s="25">
        <v>17</v>
      </c>
      <c r="K18" s="24">
        <f t="shared" si="5"/>
        <v>84.7</v>
      </c>
      <c r="L18" s="25">
        <f t="shared" si="5"/>
        <v>69.78</v>
      </c>
    </row>
    <row r="19" spans="1:12" s="62" customFormat="1" x14ac:dyDescent="0.25">
      <c r="A19" s="61"/>
      <c r="B19" s="15" t="s">
        <v>31</v>
      </c>
      <c r="C19" s="61">
        <v>30</v>
      </c>
      <c r="D19" s="26">
        <v>40</v>
      </c>
      <c r="E19" s="24">
        <v>1.98</v>
      </c>
      <c r="F19" s="25">
        <v>2.3199999999999998</v>
      </c>
      <c r="G19" s="24">
        <v>0.36</v>
      </c>
      <c r="H19" s="25">
        <v>0.44</v>
      </c>
      <c r="I19" s="24">
        <v>10.23</v>
      </c>
      <c r="J19" s="25">
        <v>15.23</v>
      </c>
      <c r="K19" s="24">
        <f t="shared" si="5"/>
        <v>52.08</v>
      </c>
      <c r="L19" s="25">
        <f t="shared" si="5"/>
        <v>74.16</v>
      </c>
    </row>
    <row r="20" spans="1:12" x14ac:dyDescent="0.25">
      <c r="A20" s="8"/>
      <c r="B20" s="15" t="s">
        <v>32</v>
      </c>
      <c r="C20" s="61">
        <v>20</v>
      </c>
      <c r="D20" s="26">
        <v>30</v>
      </c>
      <c r="E20" s="24">
        <v>1.7</v>
      </c>
      <c r="F20" s="25">
        <v>2.5499999999999998</v>
      </c>
      <c r="G20" s="24">
        <v>0.32</v>
      </c>
      <c r="H20" s="25">
        <v>0.48</v>
      </c>
      <c r="I20" s="24">
        <v>7.4</v>
      </c>
      <c r="J20" s="25">
        <v>10.1</v>
      </c>
      <c r="K20" s="24">
        <f t="shared" si="5"/>
        <v>39.28</v>
      </c>
      <c r="L20" s="25">
        <f t="shared" si="5"/>
        <v>54.92</v>
      </c>
    </row>
    <row r="21" spans="1:12" x14ac:dyDescent="0.25">
      <c r="A21" s="8"/>
      <c r="B21" s="7" t="s">
        <v>17</v>
      </c>
      <c r="C21" s="9">
        <f t="shared" ref="C21:L21" si="6">SUM(C15:C20)</f>
        <v>550</v>
      </c>
      <c r="D21" s="38">
        <f t="shared" si="6"/>
        <v>710</v>
      </c>
      <c r="E21" s="34">
        <f t="shared" si="6"/>
        <v>19.989999999999998</v>
      </c>
      <c r="F21" s="35">
        <f t="shared" si="6"/>
        <v>24.96</v>
      </c>
      <c r="G21" s="34">
        <f t="shared" si="6"/>
        <v>13.77</v>
      </c>
      <c r="H21" s="35">
        <f t="shared" si="6"/>
        <v>15.69</v>
      </c>
      <c r="I21" s="34">
        <f t="shared" si="6"/>
        <v>66.73</v>
      </c>
      <c r="J21" s="35">
        <f t="shared" si="6"/>
        <v>83.32</v>
      </c>
      <c r="K21" s="34">
        <f t="shared" si="6"/>
        <v>470.80999999999995</v>
      </c>
      <c r="L21" s="35">
        <f t="shared" si="6"/>
        <v>574.32999999999993</v>
      </c>
    </row>
    <row r="22" spans="1:12" x14ac:dyDescent="0.25">
      <c r="A22" s="75" t="s">
        <v>18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7"/>
    </row>
    <row r="23" spans="1:12" x14ac:dyDescent="0.25">
      <c r="A23" s="14">
        <v>283</v>
      </c>
      <c r="B23" s="18" t="s">
        <v>82</v>
      </c>
      <c r="C23" s="14">
        <v>50</v>
      </c>
      <c r="D23" s="49">
        <v>80</v>
      </c>
      <c r="E23" s="47">
        <v>6.32</v>
      </c>
      <c r="F23" s="31">
        <v>10.1</v>
      </c>
      <c r="G23" s="47">
        <v>10.9</v>
      </c>
      <c r="H23" s="31">
        <v>17.399999999999999</v>
      </c>
      <c r="I23" s="47">
        <v>17.8</v>
      </c>
      <c r="J23" s="31">
        <v>28.5</v>
      </c>
      <c r="K23" s="47">
        <f t="shared" ref="K23:L24" si="7">E23*4+G23*9+I23*4</f>
        <v>194.58</v>
      </c>
      <c r="L23" s="31">
        <f t="shared" si="7"/>
        <v>311</v>
      </c>
    </row>
    <row r="24" spans="1:12" x14ac:dyDescent="0.25">
      <c r="A24" s="63">
        <v>255</v>
      </c>
      <c r="B24" s="15" t="s">
        <v>72</v>
      </c>
      <c r="C24" s="63">
        <v>150</v>
      </c>
      <c r="D24" s="26">
        <v>180</v>
      </c>
      <c r="E24" s="24">
        <v>0.18</v>
      </c>
      <c r="F24" s="25">
        <v>0.21</v>
      </c>
      <c r="G24" s="24">
        <v>0.09</v>
      </c>
      <c r="H24" s="25">
        <v>0.1</v>
      </c>
      <c r="I24" s="24">
        <v>21.14</v>
      </c>
      <c r="J24" s="25">
        <v>23.1</v>
      </c>
      <c r="K24" s="24">
        <f t="shared" si="7"/>
        <v>86.09</v>
      </c>
      <c r="L24" s="25">
        <f t="shared" si="7"/>
        <v>94.14</v>
      </c>
    </row>
    <row r="25" spans="1:12" x14ac:dyDescent="0.25">
      <c r="A25" s="6"/>
      <c r="B25" s="5" t="s">
        <v>19</v>
      </c>
      <c r="C25" s="39">
        <f t="shared" ref="C25:L25" si="8">SUM(C23:C24)</f>
        <v>200</v>
      </c>
      <c r="D25" s="40">
        <f t="shared" si="8"/>
        <v>260</v>
      </c>
      <c r="E25" s="41">
        <f t="shared" si="8"/>
        <v>6.5</v>
      </c>
      <c r="F25" s="42">
        <f t="shared" si="8"/>
        <v>10.31</v>
      </c>
      <c r="G25" s="41">
        <f t="shared" si="8"/>
        <v>10.99</v>
      </c>
      <c r="H25" s="42">
        <f t="shared" si="8"/>
        <v>17.5</v>
      </c>
      <c r="I25" s="41">
        <f t="shared" si="8"/>
        <v>38.94</v>
      </c>
      <c r="J25" s="42">
        <f t="shared" si="8"/>
        <v>51.6</v>
      </c>
      <c r="K25" s="41">
        <f t="shared" si="8"/>
        <v>280.67</v>
      </c>
      <c r="L25" s="42">
        <f t="shared" si="8"/>
        <v>405.14</v>
      </c>
    </row>
    <row r="26" spans="1:12" x14ac:dyDescent="0.25">
      <c r="A26" s="8"/>
      <c r="B26" s="7" t="s">
        <v>20</v>
      </c>
      <c r="C26" s="9"/>
      <c r="D26" s="43"/>
      <c r="E26" s="34">
        <f t="shared" ref="E26:L26" si="9">E25+E21+E13+E10</f>
        <v>37.5</v>
      </c>
      <c r="F26" s="35">
        <f t="shared" si="9"/>
        <v>48.33</v>
      </c>
      <c r="G26" s="34">
        <f t="shared" si="9"/>
        <v>33.53</v>
      </c>
      <c r="H26" s="35">
        <f t="shared" si="9"/>
        <v>44.31</v>
      </c>
      <c r="I26" s="34">
        <f t="shared" si="9"/>
        <v>164.18</v>
      </c>
      <c r="J26" s="35">
        <f t="shared" si="9"/>
        <v>202.08999999999997</v>
      </c>
      <c r="K26" s="34">
        <f t="shared" si="9"/>
        <v>1108.49</v>
      </c>
      <c r="L26" s="35">
        <f t="shared" si="9"/>
        <v>1400.4699999999998</v>
      </c>
    </row>
  </sheetData>
  <mergeCells count="16">
    <mergeCell ref="A22:L22"/>
    <mergeCell ref="A14:L14"/>
    <mergeCell ref="K3:L4"/>
    <mergeCell ref="E4:F4"/>
    <mergeCell ref="G4:H4"/>
    <mergeCell ref="I4:J4"/>
    <mergeCell ref="A6:L6"/>
    <mergeCell ref="A11:L11"/>
    <mergeCell ref="A1:B1"/>
    <mergeCell ref="C1:H1"/>
    <mergeCell ref="A2:B2"/>
    <mergeCell ref="C2:H2"/>
    <mergeCell ref="A3:A5"/>
    <mergeCell ref="B3:B5"/>
    <mergeCell ref="C3:D4"/>
    <mergeCell ref="E3:J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8"/>
  <sheetViews>
    <sheetView view="pageLayout" topLeftCell="A4" zoomScaleNormal="100" workbookViewId="0">
      <selection activeCell="G23" sqref="G23"/>
    </sheetView>
  </sheetViews>
  <sheetFormatPr defaultRowHeight="15" x14ac:dyDescent="0.25"/>
  <cols>
    <col min="1" max="1" width="11.140625" style="11" customWidth="1"/>
    <col min="2" max="2" width="37" style="11" customWidth="1"/>
    <col min="3" max="3" width="7.85546875" style="11" customWidth="1"/>
    <col min="4" max="4" width="7.7109375" style="11" customWidth="1"/>
    <col min="5" max="5" width="8" style="11" customWidth="1"/>
    <col min="6" max="6" width="7.140625" style="11" customWidth="1"/>
    <col min="7" max="7" width="7" style="11" customWidth="1"/>
    <col min="8" max="8" width="7.140625" style="11" customWidth="1"/>
    <col min="9" max="16384" width="9.140625" style="11"/>
  </cols>
  <sheetData>
    <row r="1" spans="1:12" ht="15.75" x14ac:dyDescent="0.25">
      <c r="A1" s="83" t="s">
        <v>21</v>
      </c>
      <c r="B1" s="83"/>
      <c r="C1" s="83" t="s">
        <v>27</v>
      </c>
      <c r="D1" s="83"/>
      <c r="E1" s="83"/>
      <c r="F1" s="83"/>
      <c r="G1" s="83"/>
      <c r="H1" s="83"/>
    </row>
    <row r="2" spans="1:12" ht="15.75" x14ac:dyDescent="0.25">
      <c r="A2" s="95" t="s">
        <v>2</v>
      </c>
      <c r="B2" s="95"/>
      <c r="C2" s="95" t="s">
        <v>26</v>
      </c>
      <c r="D2" s="95"/>
      <c r="E2" s="95"/>
      <c r="F2" s="95"/>
      <c r="G2" s="95"/>
      <c r="H2" s="95"/>
    </row>
    <row r="3" spans="1:12" ht="15" customHeight="1" x14ac:dyDescent="0.25">
      <c r="A3" s="85" t="s">
        <v>3</v>
      </c>
      <c r="B3" s="87" t="s">
        <v>4</v>
      </c>
      <c r="C3" s="89" t="s">
        <v>5</v>
      </c>
      <c r="D3" s="90"/>
      <c r="E3" s="73" t="s">
        <v>6</v>
      </c>
      <c r="F3" s="73"/>
      <c r="G3" s="73"/>
      <c r="H3" s="73"/>
      <c r="I3" s="73"/>
      <c r="J3" s="73"/>
      <c r="K3" s="74" t="s">
        <v>7</v>
      </c>
      <c r="L3" s="74"/>
    </row>
    <row r="4" spans="1:12" x14ac:dyDescent="0.25">
      <c r="A4" s="86"/>
      <c r="B4" s="88"/>
      <c r="C4" s="89"/>
      <c r="D4" s="90"/>
      <c r="E4" s="73" t="s">
        <v>8</v>
      </c>
      <c r="F4" s="73"/>
      <c r="G4" s="74" t="s">
        <v>9</v>
      </c>
      <c r="H4" s="74"/>
      <c r="I4" s="73" t="s">
        <v>10</v>
      </c>
      <c r="J4" s="73"/>
      <c r="K4" s="74"/>
      <c r="L4" s="74"/>
    </row>
    <row r="5" spans="1:12" x14ac:dyDescent="0.25">
      <c r="A5" s="86"/>
      <c r="B5" s="88"/>
      <c r="C5" s="42" t="s">
        <v>11</v>
      </c>
      <c r="D5" s="44" t="s">
        <v>12</v>
      </c>
      <c r="E5" s="42" t="s">
        <v>11</v>
      </c>
      <c r="F5" s="40" t="s">
        <v>12</v>
      </c>
      <c r="G5" s="42" t="s">
        <v>11</v>
      </c>
      <c r="H5" s="40" t="s">
        <v>12</v>
      </c>
      <c r="I5" s="42" t="s">
        <v>11</v>
      </c>
      <c r="J5" s="40" t="s">
        <v>12</v>
      </c>
      <c r="K5" s="42" t="s">
        <v>11</v>
      </c>
      <c r="L5" s="40" t="s">
        <v>12</v>
      </c>
    </row>
    <row r="6" spans="1:12" x14ac:dyDescent="0.25">
      <c r="A6" s="75" t="s">
        <v>13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</row>
    <row r="7" spans="1:12" x14ac:dyDescent="0.25">
      <c r="A7" s="14">
        <v>68</v>
      </c>
      <c r="B7" s="13" t="s">
        <v>83</v>
      </c>
      <c r="C7" s="64">
        <v>150</v>
      </c>
      <c r="D7" s="23">
        <v>180</v>
      </c>
      <c r="E7" s="24">
        <v>4.32</v>
      </c>
      <c r="F7" s="25">
        <v>5.18</v>
      </c>
      <c r="G7" s="24">
        <v>3.91</v>
      </c>
      <c r="H7" s="25">
        <v>4.7</v>
      </c>
      <c r="I7" s="24">
        <v>14.13</v>
      </c>
      <c r="J7" s="25">
        <v>16.899999999999999</v>
      </c>
      <c r="K7" s="24">
        <f t="shared" ref="K7:L11" si="0">E7*4+G7*9+I7*4</f>
        <v>108.99000000000001</v>
      </c>
      <c r="L7" s="25">
        <f t="shared" si="0"/>
        <v>130.62</v>
      </c>
    </row>
    <row r="8" spans="1:12" x14ac:dyDescent="0.25">
      <c r="A8" s="14">
        <v>5</v>
      </c>
      <c r="B8" s="13" t="s">
        <v>39</v>
      </c>
      <c r="C8" s="64">
        <v>10</v>
      </c>
      <c r="D8" s="23">
        <v>10</v>
      </c>
      <c r="E8" s="24">
        <v>0.08</v>
      </c>
      <c r="F8" s="25">
        <v>0.08</v>
      </c>
      <c r="G8" s="24">
        <v>7.25</v>
      </c>
      <c r="H8" s="25">
        <v>7.25</v>
      </c>
      <c r="I8" s="24">
        <v>0.13</v>
      </c>
      <c r="J8" s="25">
        <v>0.13</v>
      </c>
      <c r="K8" s="32">
        <f t="shared" si="0"/>
        <v>66.089999999999989</v>
      </c>
      <c r="L8" s="25">
        <f t="shared" si="0"/>
        <v>66.089999999999989</v>
      </c>
    </row>
    <row r="9" spans="1:12" x14ac:dyDescent="0.25">
      <c r="A9" s="66">
        <v>266</v>
      </c>
      <c r="B9" s="65" t="s">
        <v>55</v>
      </c>
      <c r="C9" s="64">
        <v>150</v>
      </c>
      <c r="D9" s="45">
        <v>180</v>
      </c>
      <c r="E9" s="64">
        <v>2.34</v>
      </c>
      <c r="F9" s="26">
        <v>2.8</v>
      </c>
      <c r="G9" s="24">
        <v>2</v>
      </c>
      <c r="H9" s="25">
        <v>2.41</v>
      </c>
      <c r="I9" s="36">
        <v>10.63</v>
      </c>
      <c r="J9" s="46">
        <v>14.36</v>
      </c>
      <c r="K9" s="24">
        <f t="shared" si="0"/>
        <v>69.88</v>
      </c>
      <c r="L9" s="25">
        <f t="shared" si="0"/>
        <v>90.33</v>
      </c>
    </row>
    <row r="10" spans="1:12" x14ac:dyDescent="0.25">
      <c r="A10" s="21"/>
      <c r="B10" s="15" t="s">
        <v>56</v>
      </c>
      <c r="C10" s="28">
        <v>40</v>
      </c>
      <c r="D10" s="29">
        <v>30</v>
      </c>
      <c r="E10" s="30">
        <v>3.4</v>
      </c>
      <c r="F10" s="31">
        <v>2.5499999999999998</v>
      </c>
      <c r="G10" s="32">
        <v>0.52</v>
      </c>
      <c r="H10" s="25">
        <v>0.48</v>
      </c>
      <c r="I10" s="32">
        <v>13.4</v>
      </c>
      <c r="J10" s="25">
        <v>10.1</v>
      </c>
      <c r="K10" s="24">
        <f t="shared" si="0"/>
        <v>71.88</v>
      </c>
      <c r="L10" s="25">
        <f t="shared" si="0"/>
        <v>54.92</v>
      </c>
    </row>
    <row r="11" spans="1:12" x14ac:dyDescent="0.25">
      <c r="A11" s="9"/>
      <c r="B11" s="7" t="s">
        <v>15</v>
      </c>
      <c r="C11" s="9">
        <f t="shared" ref="C11:I11" si="1">SUM(C7:C10)</f>
        <v>350</v>
      </c>
      <c r="D11" s="33">
        <f t="shared" si="1"/>
        <v>400</v>
      </c>
      <c r="E11" s="34">
        <f>SUM(E7:E10)</f>
        <v>10.14</v>
      </c>
      <c r="F11" s="35">
        <f t="shared" si="1"/>
        <v>10.61</v>
      </c>
      <c r="G11" s="34">
        <f t="shared" si="1"/>
        <v>13.68</v>
      </c>
      <c r="H11" s="35">
        <f t="shared" si="1"/>
        <v>14.84</v>
      </c>
      <c r="I11" s="34">
        <f t="shared" si="1"/>
        <v>38.29</v>
      </c>
      <c r="J11" s="35">
        <f>SUM(J7:J10)</f>
        <v>41.489999999999995</v>
      </c>
      <c r="K11" s="34">
        <f>E11*4+G11*9+I11*4</f>
        <v>316.84000000000003</v>
      </c>
      <c r="L11" s="35">
        <f t="shared" si="0"/>
        <v>341.96</v>
      </c>
    </row>
    <row r="12" spans="1:12" x14ac:dyDescent="0.25">
      <c r="A12" s="91" t="s">
        <v>28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3"/>
    </row>
    <row r="13" spans="1:12" x14ac:dyDescent="0.25">
      <c r="A13" s="64">
        <v>270</v>
      </c>
      <c r="B13" s="15" t="s">
        <v>76</v>
      </c>
      <c r="C13" s="64">
        <v>100</v>
      </c>
      <c r="D13" s="26">
        <v>150</v>
      </c>
      <c r="E13" s="24">
        <v>4.3499999999999996</v>
      </c>
      <c r="F13" s="25">
        <v>6.52</v>
      </c>
      <c r="G13" s="36">
        <v>3.75</v>
      </c>
      <c r="H13" s="25">
        <v>5.6</v>
      </c>
      <c r="I13" s="24">
        <v>6</v>
      </c>
      <c r="J13" s="25">
        <v>9</v>
      </c>
      <c r="K13" s="24">
        <f t="shared" ref="K13:L13" si="2">E13*4+G13*9+I13*4</f>
        <v>75.150000000000006</v>
      </c>
      <c r="L13" s="25">
        <f t="shared" si="2"/>
        <v>112.47999999999999</v>
      </c>
    </row>
    <row r="14" spans="1:12" x14ac:dyDescent="0.25">
      <c r="A14" s="14"/>
      <c r="B14" s="7" t="s">
        <v>29</v>
      </c>
      <c r="C14" s="9">
        <f t="shared" ref="C14:J14" si="3">SUM(C13)</f>
        <v>100</v>
      </c>
      <c r="D14" s="33">
        <f t="shared" si="3"/>
        <v>150</v>
      </c>
      <c r="E14" s="34">
        <f t="shared" si="3"/>
        <v>4.3499999999999996</v>
      </c>
      <c r="F14" s="35">
        <f t="shared" si="3"/>
        <v>6.52</v>
      </c>
      <c r="G14" s="34">
        <f t="shared" si="3"/>
        <v>3.75</v>
      </c>
      <c r="H14" s="35">
        <f t="shared" si="3"/>
        <v>5.6</v>
      </c>
      <c r="I14" s="34">
        <f t="shared" si="3"/>
        <v>6</v>
      </c>
      <c r="J14" s="35">
        <f t="shared" si="3"/>
        <v>9</v>
      </c>
      <c r="K14" s="34">
        <f>E14*4+G14*9+I14*4</f>
        <v>75.150000000000006</v>
      </c>
      <c r="L14" s="35">
        <f>F14*4+H14*9+J14*4</f>
        <v>112.47999999999999</v>
      </c>
    </row>
    <row r="15" spans="1:12" x14ac:dyDescent="0.25">
      <c r="A15" s="91" t="s">
        <v>16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3"/>
    </row>
    <row r="16" spans="1:12" x14ac:dyDescent="0.25">
      <c r="A16" s="14" t="s">
        <v>50</v>
      </c>
      <c r="B16" s="13" t="s">
        <v>42</v>
      </c>
      <c r="C16" s="64">
        <v>40</v>
      </c>
      <c r="D16" s="37">
        <v>50</v>
      </c>
      <c r="E16" s="24">
        <v>0.44</v>
      </c>
      <c r="F16" s="25">
        <v>0.55000000000000004</v>
      </c>
      <c r="G16" s="24">
        <v>2.06</v>
      </c>
      <c r="H16" s="25">
        <v>2.5</v>
      </c>
      <c r="I16" s="24">
        <v>4.57</v>
      </c>
      <c r="J16" s="25">
        <v>5.6</v>
      </c>
      <c r="K16" s="47">
        <f t="shared" ref="K16:L22" si="4">E16*4+G16*9+I16*4</f>
        <v>38.58</v>
      </c>
      <c r="L16" s="31">
        <f t="shared" si="4"/>
        <v>47.099999999999994</v>
      </c>
    </row>
    <row r="17" spans="1:12" x14ac:dyDescent="0.25">
      <c r="A17" s="14" t="s">
        <v>51</v>
      </c>
      <c r="B17" s="13" t="s">
        <v>41</v>
      </c>
      <c r="C17" s="64">
        <v>150</v>
      </c>
      <c r="D17" s="37">
        <v>200</v>
      </c>
      <c r="E17" s="24">
        <v>1.24</v>
      </c>
      <c r="F17" s="25">
        <v>1.65</v>
      </c>
      <c r="G17" s="24">
        <v>3.05</v>
      </c>
      <c r="H17" s="25">
        <v>4.0599999999999996</v>
      </c>
      <c r="I17" s="24">
        <v>8.86</v>
      </c>
      <c r="J17" s="25">
        <v>10.8</v>
      </c>
      <c r="K17" s="24">
        <f t="shared" si="4"/>
        <v>67.849999999999994</v>
      </c>
      <c r="L17" s="57">
        <f t="shared" si="4"/>
        <v>86.34</v>
      </c>
    </row>
    <row r="18" spans="1:12" x14ac:dyDescent="0.25">
      <c r="A18" s="64" t="s">
        <v>108</v>
      </c>
      <c r="B18" s="15" t="s">
        <v>105</v>
      </c>
      <c r="C18" s="64">
        <v>120</v>
      </c>
      <c r="D18" s="26">
        <v>180</v>
      </c>
      <c r="E18" s="24">
        <v>2.44</v>
      </c>
      <c r="F18" s="25">
        <v>3.66</v>
      </c>
      <c r="G18" s="64">
        <v>4.1399999999999997</v>
      </c>
      <c r="H18" s="25">
        <v>6.21</v>
      </c>
      <c r="I18" s="24">
        <v>13.9</v>
      </c>
      <c r="J18" s="25">
        <v>20.8</v>
      </c>
      <c r="K18" s="24">
        <f t="shared" si="4"/>
        <v>102.62</v>
      </c>
      <c r="L18" s="25">
        <f t="shared" si="4"/>
        <v>153.73000000000002</v>
      </c>
    </row>
    <row r="19" spans="1:12" x14ac:dyDescent="0.25">
      <c r="A19" s="14" t="s">
        <v>107</v>
      </c>
      <c r="B19" s="17" t="s">
        <v>106</v>
      </c>
      <c r="C19" s="64">
        <v>60</v>
      </c>
      <c r="D19" s="26">
        <v>80</v>
      </c>
      <c r="E19" s="24">
        <v>7.03</v>
      </c>
      <c r="F19" s="25">
        <v>9.3699999999999992</v>
      </c>
      <c r="G19" s="24">
        <v>6.87</v>
      </c>
      <c r="H19" s="25">
        <v>9.16</v>
      </c>
      <c r="I19" s="24">
        <v>6.13</v>
      </c>
      <c r="J19" s="25">
        <v>8.17</v>
      </c>
      <c r="K19" s="24">
        <f t="shared" si="4"/>
        <v>114.47</v>
      </c>
      <c r="L19" s="25">
        <f t="shared" si="4"/>
        <v>152.6</v>
      </c>
    </row>
    <row r="20" spans="1:12" x14ac:dyDescent="0.25">
      <c r="A20" s="14">
        <v>253</v>
      </c>
      <c r="B20" s="17" t="s">
        <v>30</v>
      </c>
      <c r="C20" s="64">
        <v>150</v>
      </c>
      <c r="D20" s="26">
        <v>180</v>
      </c>
      <c r="E20" s="24">
        <v>0.33</v>
      </c>
      <c r="F20" s="25">
        <v>0.4</v>
      </c>
      <c r="G20" s="24">
        <v>0.02</v>
      </c>
      <c r="H20" s="25">
        <v>0.02</v>
      </c>
      <c r="I20" s="24">
        <v>20.8</v>
      </c>
      <c r="J20" s="25">
        <v>17</v>
      </c>
      <c r="K20" s="24">
        <f t="shared" si="4"/>
        <v>84.7</v>
      </c>
      <c r="L20" s="25">
        <f t="shared" si="4"/>
        <v>69.78</v>
      </c>
    </row>
    <row r="21" spans="1:12" s="62" customFormat="1" x14ac:dyDescent="0.25">
      <c r="A21" s="64"/>
      <c r="B21" s="15" t="s">
        <v>31</v>
      </c>
      <c r="C21" s="69">
        <v>20</v>
      </c>
      <c r="D21" s="26">
        <v>20</v>
      </c>
      <c r="E21" s="24">
        <f>C21*6.6/100</f>
        <v>1.32</v>
      </c>
      <c r="F21" s="25">
        <f>D21*6.6/100</f>
        <v>1.32</v>
      </c>
      <c r="G21" s="24">
        <f>C21*1.1/100</f>
        <v>0.22</v>
      </c>
      <c r="H21" s="25">
        <f>D21*1.1/100</f>
        <v>0.22</v>
      </c>
      <c r="I21" s="24">
        <f>C21*43.9/100</f>
        <v>8.7799999999999994</v>
      </c>
      <c r="J21" s="25">
        <f>D21*43.9/100</f>
        <v>8.7799999999999994</v>
      </c>
      <c r="K21" s="24">
        <f t="shared" si="4"/>
        <v>42.379999999999995</v>
      </c>
      <c r="L21" s="25">
        <f t="shared" si="4"/>
        <v>42.379999999999995</v>
      </c>
    </row>
    <row r="22" spans="1:12" x14ac:dyDescent="0.25">
      <c r="A22" s="64"/>
      <c r="B22" s="15" t="s">
        <v>32</v>
      </c>
      <c r="C22" s="69">
        <v>20</v>
      </c>
      <c r="D22" s="26">
        <v>20</v>
      </c>
      <c r="E22" s="24">
        <f>C22*7.7/100</f>
        <v>1.54</v>
      </c>
      <c r="F22" s="25">
        <f>D22*7.7/100</f>
        <v>1.54</v>
      </c>
      <c r="G22" s="24">
        <f>C22*0.8/100</f>
        <v>0.16</v>
      </c>
      <c r="H22" s="25">
        <f>D22*0.8/100</f>
        <v>0.16</v>
      </c>
      <c r="I22" s="24">
        <f>C22*49.5/100</f>
        <v>9.9</v>
      </c>
      <c r="J22" s="25">
        <f>D22*49.5/100</f>
        <v>9.9</v>
      </c>
      <c r="K22" s="24">
        <f t="shared" si="4"/>
        <v>47.2</v>
      </c>
      <c r="L22" s="25">
        <f t="shared" si="4"/>
        <v>47.2</v>
      </c>
    </row>
    <row r="23" spans="1:12" x14ac:dyDescent="0.25">
      <c r="A23" s="21"/>
      <c r="B23" s="7" t="s">
        <v>17</v>
      </c>
      <c r="C23" s="9">
        <f t="shared" ref="C23:L23" si="5">SUM(C16:C22)</f>
        <v>560</v>
      </c>
      <c r="D23" s="38">
        <f t="shared" si="5"/>
        <v>730</v>
      </c>
      <c r="E23" s="34">
        <f t="shared" si="5"/>
        <v>14.34</v>
      </c>
      <c r="F23" s="35">
        <f t="shared" si="5"/>
        <v>18.489999999999998</v>
      </c>
      <c r="G23" s="34">
        <f t="shared" si="5"/>
        <v>16.52</v>
      </c>
      <c r="H23" s="35">
        <f t="shared" si="5"/>
        <v>22.33</v>
      </c>
      <c r="I23" s="34">
        <f t="shared" si="5"/>
        <v>72.940000000000012</v>
      </c>
      <c r="J23" s="35">
        <f t="shared" si="5"/>
        <v>81.050000000000011</v>
      </c>
      <c r="K23" s="34">
        <f t="shared" si="5"/>
        <v>497.79999999999995</v>
      </c>
      <c r="L23" s="35">
        <f t="shared" si="5"/>
        <v>599.13</v>
      </c>
    </row>
    <row r="24" spans="1:12" x14ac:dyDescent="0.25">
      <c r="A24" s="75" t="s">
        <v>18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7"/>
    </row>
    <row r="25" spans="1:12" x14ac:dyDescent="0.25">
      <c r="A25" s="14">
        <v>283</v>
      </c>
      <c r="B25" s="18" t="s">
        <v>109</v>
      </c>
      <c r="C25" s="14">
        <v>50</v>
      </c>
      <c r="D25" s="49">
        <v>80</v>
      </c>
      <c r="E25" s="47">
        <v>6.32</v>
      </c>
      <c r="F25" s="31">
        <v>10.1</v>
      </c>
      <c r="G25" s="47">
        <v>10.9</v>
      </c>
      <c r="H25" s="31">
        <v>17.399999999999999</v>
      </c>
      <c r="I25" s="47">
        <v>14.8</v>
      </c>
      <c r="J25" s="31">
        <v>23.68</v>
      </c>
      <c r="K25" s="24">
        <f t="shared" ref="K25:L26" si="6">E25*4+G25*9+I25*4</f>
        <v>182.58</v>
      </c>
      <c r="L25" s="25">
        <f t="shared" si="6"/>
        <v>291.72000000000003</v>
      </c>
    </row>
    <row r="26" spans="1:12" x14ac:dyDescent="0.25">
      <c r="A26" s="14">
        <v>261</v>
      </c>
      <c r="B26" s="17" t="s">
        <v>65</v>
      </c>
      <c r="C26" s="69">
        <v>150</v>
      </c>
      <c r="D26" s="26">
        <v>180</v>
      </c>
      <c r="E26" s="24">
        <f>C26*0.2/200</f>
        <v>0.15</v>
      </c>
      <c r="F26" s="25">
        <f>D26*0.2/200</f>
        <v>0.18</v>
      </c>
      <c r="G26" s="24">
        <f t="shared" ref="G26:H26" si="7">C26*0.1/200</f>
        <v>7.4999999999999997E-2</v>
      </c>
      <c r="H26" s="25">
        <f t="shared" si="7"/>
        <v>0.09</v>
      </c>
      <c r="I26" s="24">
        <f>C26*9.3/200</f>
        <v>6.9749999999999996</v>
      </c>
      <c r="J26" s="25">
        <f>D26*9.3/200</f>
        <v>8.370000000000001</v>
      </c>
      <c r="K26" s="24">
        <f t="shared" si="6"/>
        <v>29.174999999999997</v>
      </c>
      <c r="L26" s="25">
        <f t="shared" si="6"/>
        <v>35.010000000000005</v>
      </c>
    </row>
    <row r="27" spans="1:12" x14ac:dyDescent="0.25">
      <c r="A27" s="6"/>
      <c r="B27" s="5" t="s">
        <v>19</v>
      </c>
      <c r="C27" s="39">
        <f t="shared" ref="C27:L27" si="8">SUM(C25:C26)</f>
        <v>200</v>
      </c>
      <c r="D27" s="40">
        <f t="shared" si="8"/>
        <v>260</v>
      </c>
      <c r="E27" s="41">
        <f t="shared" si="8"/>
        <v>6.4700000000000006</v>
      </c>
      <c r="F27" s="42">
        <f t="shared" si="8"/>
        <v>10.28</v>
      </c>
      <c r="G27" s="41">
        <f t="shared" si="8"/>
        <v>10.975</v>
      </c>
      <c r="H27" s="42">
        <f t="shared" si="8"/>
        <v>17.489999999999998</v>
      </c>
      <c r="I27" s="41">
        <f t="shared" si="8"/>
        <v>21.774999999999999</v>
      </c>
      <c r="J27" s="42">
        <f>SUM(J25:J26)</f>
        <v>32.049999999999997</v>
      </c>
      <c r="K27" s="41">
        <f t="shared" si="8"/>
        <v>211.755</v>
      </c>
      <c r="L27" s="42">
        <f t="shared" si="8"/>
        <v>326.73</v>
      </c>
    </row>
    <row r="28" spans="1:12" x14ac:dyDescent="0.25">
      <c r="A28" s="21"/>
      <c r="B28" s="7" t="s">
        <v>20</v>
      </c>
      <c r="C28" s="9"/>
      <c r="D28" s="43"/>
      <c r="E28" s="34">
        <f t="shared" ref="E28:L28" si="9">E27+E23+E14+E11</f>
        <v>35.300000000000004</v>
      </c>
      <c r="F28" s="35">
        <f t="shared" si="9"/>
        <v>45.899999999999991</v>
      </c>
      <c r="G28" s="34">
        <f t="shared" si="9"/>
        <v>44.924999999999997</v>
      </c>
      <c r="H28" s="35">
        <f t="shared" si="9"/>
        <v>60.259999999999991</v>
      </c>
      <c r="I28" s="34">
        <f t="shared" si="9"/>
        <v>139.005</v>
      </c>
      <c r="J28" s="35">
        <f t="shared" si="9"/>
        <v>163.59</v>
      </c>
      <c r="K28" s="34">
        <f t="shared" si="9"/>
        <v>1101.5450000000001</v>
      </c>
      <c r="L28" s="35">
        <f t="shared" si="9"/>
        <v>1380.3</v>
      </c>
    </row>
  </sheetData>
  <mergeCells count="16">
    <mergeCell ref="A6:L6"/>
    <mergeCell ref="A12:L12"/>
    <mergeCell ref="A15:L15"/>
    <mergeCell ref="A24:L24"/>
    <mergeCell ref="K3:L4"/>
    <mergeCell ref="E4:F4"/>
    <mergeCell ref="G4:H4"/>
    <mergeCell ref="I4:J4"/>
    <mergeCell ref="A1:B1"/>
    <mergeCell ref="C1:H1"/>
    <mergeCell ref="A2:B2"/>
    <mergeCell ref="C2:H2"/>
    <mergeCell ref="A3:A5"/>
    <mergeCell ref="B3:B5"/>
    <mergeCell ref="C3:D4"/>
    <mergeCell ref="E3:J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view="pageLayout" topLeftCell="A5" zoomScale="110" zoomScaleNormal="100" zoomScalePageLayoutView="110" workbookViewId="0">
      <selection activeCell="C8" sqref="C8:J8"/>
    </sheetView>
  </sheetViews>
  <sheetFormatPr defaultRowHeight="15" x14ac:dyDescent="0.25"/>
  <cols>
    <col min="1" max="1" width="11.140625" style="11" customWidth="1"/>
    <col min="2" max="2" width="37" style="11" customWidth="1"/>
    <col min="3" max="3" width="7.85546875" style="11" customWidth="1"/>
    <col min="4" max="4" width="7.7109375" style="11" customWidth="1"/>
    <col min="5" max="5" width="8" style="11" customWidth="1"/>
    <col min="6" max="6" width="7.140625" style="11" customWidth="1"/>
    <col min="7" max="7" width="7" style="11" customWidth="1"/>
    <col min="8" max="8" width="7.140625" style="11" customWidth="1"/>
    <col min="9" max="9" width="7.85546875" style="11" customWidth="1"/>
    <col min="10" max="10" width="8.42578125" style="11" customWidth="1"/>
    <col min="11" max="16384" width="9.140625" style="11"/>
  </cols>
  <sheetData>
    <row r="1" spans="1:12" ht="15.75" x14ac:dyDescent="0.25">
      <c r="A1" s="83" t="s">
        <v>21</v>
      </c>
      <c r="B1" s="83"/>
      <c r="C1" s="83" t="s">
        <v>27</v>
      </c>
      <c r="D1" s="83"/>
      <c r="E1" s="83"/>
      <c r="F1" s="83"/>
      <c r="G1" s="83"/>
      <c r="H1" s="83"/>
    </row>
    <row r="2" spans="1:12" ht="15.75" x14ac:dyDescent="0.25">
      <c r="A2" s="95" t="s">
        <v>2</v>
      </c>
      <c r="B2" s="95"/>
      <c r="C2" s="95" t="s">
        <v>22</v>
      </c>
      <c r="D2" s="95"/>
      <c r="E2" s="95"/>
      <c r="F2" s="95"/>
      <c r="G2" s="95"/>
      <c r="H2" s="95"/>
    </row>
    <row r="3" spans="1:12" ht="15" customHeight="1" x14ac:dyDescent="0.25">
      <c r="A3" s="85" t="s">
        <v>3</v>
      </c>
      <c r="B3" s="87" t="s">
        <v>4</v>
      </c>
      <c r="C3" s="89" t="s">
        <v>5</v>
      </c>
      <c r="D3" s="90"/>
      <c r="E3" s="73" t="s">
        <v>6</v>
      </c>
      <c r="F3" s="73"/>
      <c r="G3" s="73"/>
      <c r="H3" s="73"/>
      <c r="I3" s="73"/>
      <c r="J3" s="73"/>
      <c r="K3" s="74" t="s">
        <v>7</v>
      </c>
      <c r="L3" s="74"/>
    </row>
    <row r="4" spans="1:12" x14ac:dyDescent="0.25">
      <c r="A4" s="86"/>
      <c r="B4" s="88"/>
      <c r="C4" s="89"/>
      <c r="D4" s="90"/>
      <c r="E4" s="73" t="s">
        <v>8</v>
      </c>
      <c r="F4" s="73"/>
      <c r="G4" s="74" t="s">
        <v>9</v>
      </c>
      <c r="H4" s="74"/>
      <c r="I4" s="73" t="s">
        <v>10</v>
      </c>
      <c r="J4" s="73"/>
      <c r="K4" s="74"/>
      <c r="L4" s="74"/>
    </row>
    <row r="5" spans="1:12" x14ac:dyDescent="0.25">
      <c r="A5" s="86"/>
      <c r="B5" s="88"/>
      <c r="C5" s="42" t="s">
        <v>11</v>
      </c>
      <c r="D5" s="44" t="s">
        <v>12</v>
      </c>
      <c r="E5" s="42" t="s">
        <v>11</v>
      </c>
      <c r="F5" s="40" t="s">
        <v>12</v>
      </c>
      <c r="G5" s="42" t="s">
        <v>11</v>
      </c>
      <c r="H5" s="40" t="s">
        <v>12</v>
      </c>
      <c r="I5" s="42" t="s">
        <v>11</v>
      </c>
      <c r="J5" s="40" t="s">
        <v>12</v>
      </c>
      <c r="K5" s="42" t="s">
        <v>11</v>
      </c>
      <c r="L5" s="40" t="s">
        <v>12</v>
      </c>
    </row>
    <row r="6" spans="1:12" x14ac:dyDescent="0.25">
      <c r="A6" s="75" t="s">
        <v>13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</row>
    <row r="7" spans="1:12" x14ac:dyDescent="0.25">
      <c r="A7" s="14">
        <v>106</v>
      </c>
      <c r="B7" s="17" t="s">
        <v>84</v>
      </c>
      <c r="C7" s="21">
        <v>150</v>
      </c>
      <c r="D7" s="23">
        <v>180</v>
      </c>
      <c r="E7" s="24">
        <v>4.8</v>
      </c>
      <c r="F7" s="25">
        <v>5.76</v>
      </c>
      <c r="G7" s="24">
        <v>4.8099999999999996</v>
      </c>
      <c r="H7" s="25">
        <v>5.78</v>
      </c>
      <c r="I7" s="24">
        <v>20.9</v>
      </c>
      <c r="J7" s="25">
        <v>25.16</v>
      </c>
      <c r="K7" s="24">
        <f t="shared" ref="K7:L11" si="0">E7*4+G7*9+I7*4</f>
        <v>146.08999999999997</v>
      </c>
      <c r="L7" s="25">
        <f t="shared" si="0"/>
        <v>175.7</v>
      </c>
    </row>
    <row r="8" spans="1:12" x14ac:dyDescent="0.25">
      <c r="A8" s="61">
        <v>6</v>
      </c>
      <c r="B8" s="27" t="s">
        <v>54</v>
      </c>
      <c r="C8" s="61">
        <v>10</v>
      </c>
      <c r="D8" s="45">
        <v>12</v>
      </c>
      <c r="E8" s="61">
        <v>2.46</v>
      </c>
      <c r="F8" s="26">
        <v>2.95</v>
      </c>
      <c r="G8" s="24">
        <v>3.16</v>
      </c>
      <c r="H8" s="25">
        <v>3.79</v>
      </c>
      <c r="I8" s="36">
        <f>C8*0/10</f>
        <v>0</v>
      </c>
      <c r="J8" s="46">
        <f>D8*0/10</f>
        <v>0</v>
      </c>
      <c r="K8" s="32">
        <f t="shared" si="0"/>
        <v>38.28</v>
      </c>
      <c r="L8" s="25">
        <f t="shared" si="0"/>
        <v>45.91</v>
      </c>
    </row>
    <row r="9" spans="1:12" x14ac:dyDescent="0.25">
      <c r="A9" s="24">
        <v>264</v>
      </c>
      <c r="B9" s="60" t="s">
        <v>53</v>
      </c>
      <c r="C9" s="61">
        <v>180</v>
      </c>
      <c r="D9" s="45">
        <v>200</v>
      </c>
      <c r="E9" s="24">
        <v>2.2999999999999998</v>
      </c>
      <c r="F9" s="25">
        <v>2.8</v>
      </c>
      <c r="G9" s="24">
        <v>2</v>
      </c>
      <c r="H9" s="25">
        <v>2.41</v>
      </c>
      <c r="I9" s="24">
        <v>10.63</v>
      </c>
      <c r="J9" s="25">
        <v>13.36</v>
      </c>
      <c r="K9" s="24">
        <f t="shared" si="0"/>
        <v>69.72</v>
      </c>
      <c r="L9" s="25">
        <f t="shared" si="0"/>
        <v>86.33</v>
      </c>
    </row>
    <row r="10" spans="1:12" x14ac:dyDescent="0.25">
      <c r="A10" s="14"/>
      <c r="B10" s="27" t="s">
        <v>38</v>
      </c>
      <c r="C10" s="28">
        <v>30</v>
      </c>
      <c r="D10" s="29">
        <v>40</v>
      </c>
      <c r="E10" s="30">
        <v>2.5499999999999998</v>
      </c>
      <c r="F10" s="31">
        <v>3.4</v>
      </c>
      <c r="G10" s="32">
        <v>0.48</v>
      </c>
      <c r="H10" s="25">
        <v>3.64</v>
      </c>
      <c r="I10" s="32">
        <v>10.1</v>
      </c>
      <c r="J10" s="25">
        <v>13.4</v>
      </c>
      <c r="K10" s="24">
        <f t="shared" si="0"/>
        <v>54.92</v>
      </c>
      <c r="L10" s="25">
        <f t="shared" si="0"/>
        <v>99.960000000000008</v>
      </c>
    </row>
    <row r="11" spans="1:12" x14ac:dyDescent="0.25">
      <c r="A11" s="9"/>
      <c r="B11" s="7" t="s">
        <v>15</v>
      </c>
      <c r="C11" s="9">
        <f>SUM(C7:C10)</f>
        <v>370</v>
      </c>
      <c r="D11" s="33">
        <f t="shared" ref="D11" si="1">SUM(D7:D10)</f>
        <v>432</v>
      </c>
      <c r="E11" s="34">
        <f>SUM(E7:E10)</f>
        <v>12.11</v>
      </c>
      <c r="F11" s="35">
        <f t="shared" ref="F11:I11" si="2">SUM(F7:F10)</f>
        <v>14.910000000000002</v>
      </c>
      <c r="G11" s="34">
        <f t="shared" si="2"/>
        <v>10.45</v>
      </c>
      <c r="H11" s="35">
        <f t="shared" si="2"/>
        <v>15.620000000000001</v>
      </c>
      <c r="I11" s="34">
        <f t="shared" si="2"/>
        <v>41.63</v>
      </c>
      <c r="J11" s="35">
        <f>SUM(J7:J10)</f>
        <v>51.919999999999995</v>
      </c>
      <c r="K11" s="34">
        <f>E11*4+G11*9+I11*4</f>
        <v>309.01</v>
      </c>
      <c r="L11" s="35">
        <f t="shared" si="0"/>
        <v>407.9</v>
      </c>
    </row>
    <row r="12" spans="1:12" x14ac:dyDescent="0.25">
      <c r="A12" s="91" t="s">
        <v>28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3"/>
    </row>
    <row r="13" spans="1:12" x14ac:dyDescent="0.25">
      <c r="A13" s="14">
        <v>267</v>
      </c>
      <c r="B13" s="17" t="s">
        <v>85</v>
      </c>
      <c r="C13" s="61">
        <v>180</v>
      </c>
      <c r="D13" s="23">
        <v>200</v>
      </c>
      <c r="E13" s="24">
        <v>2.21</v>
      </c>
      <c r="F13" s="25">
        <v>3.16</v>
      </c>
      <c r="G13" s="24">
        <v>0.56999999999999995</v>
      </c>
      <c r="H13" s="25">
        <v>0.73</v>
      </c>
      <c r="I13" s="24">
        <v>21.6</v>
      </c>
      <c r="J13" s="25">
        <v>28.7</v>
      </c>
      <c r="K13" s="24">
        <f t="shared" ref="K13:L13" si="3">E13*4+G13*9+I13*4</f>
        <v>100.37</v>
      </c>
      <c r="L13" s="25">
        <f t="shared" si="3"/>
        <v>134.01</v>
      </c>
    </row>
    <row r="14" spans="1:12" x14ac:dyDescent="0.25">
      <c r="A14" s="14"/>
      <c r="B14" s="7" t="s">
        <v>29</v>
      </c>
      <c r="C14" s="9">
        <f t="shared" ref="C14:J14" si="4">SUM(C13)</f>
        <v>180</v>
      </c>
      <c r="D14" s="33">
        <f t="shared" si="4"/>
        <v>200</v>
      </c>
      <c r="E14" s="34">
        <f t="shared" si="4"/>
        <v>2.21</v>
      </c>
      <c r="F14" s="35">
        <f t="shared" si="4"/>
        <v>3.16</v>
      </c>
      <c r="G14" s="34">
        <f t="shared" si="4"/>
        <v>0.56999999999999995</v>
      </c>
      <c r="H14" s="35">
        <f t="shared" si="4"/>
        <v>0.73</v>
      </c>
      <c r="I14" s="34">
        <f t="shared" si="4"/>
        <v>21.6</v>
      </c>
      <c r="J14" s="35">
        <f t="shared" si="4"/>
        <v>28.7</v>
      </c>
      <c r="K14" s="34">
        <f>E14*4+G14*9+I14*4</f>
        <v>100.37</v>
      </c>
      <c r="L14" s="35">
        <f>F14*4+H14*9+J14*4</f>
        <v>134.01</v>
      </c>
    </row>
    <row r="15" spans="1:12" x14ac:dyDescent="0.25">
      <c r="A15" s="91" t="s">
        <v>16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3"/>
    </row>
    <row r="16" spans="1:12" x14ac:dyDescent="0.25">
      <c r="A16" s="48">
        <v>13</v>
      </c>
      <c r="B16" s="11" t="s">
        <v>62</v>
      </c>
      <c r="C16" s="6">
        <v>40</v>
      </c>
      <c r="D16" s="52">
        <v>60</v>
      </c>
      <c r="E16" s="53">
        <v>0.45</v>
      </c>
      <c r="F16" s="54">
        <v>0.68</v>
      </c>
      <c r="G16" s="53">
        <v>1.3</v>
      </c>
      <c r="H16" s="54">
        <v>1.95</v>
      </c>
      <c r="I16" s="53">
        <v>2.5</v>
      </c>
      <c r="J16" s="54">
        <v>3.75</v>
      </c>
      <c r="K16" s="55">
        <f t="shared" ref="K16:L22" si="5">E16*4+G16*9+I16*4</f>
        <v>23.5</v>
      </c>
      <c r="L16" s="56">
        <f t="shared" si="5"/>
        <v>35.269999999999996</v>
      </c>
    </row>
    <row r="17" spans="1:12" x14ac:dyDescent="0.25">
      <c r="A17" s="14">
        <v>65</v>
      </c>
      <c r="B17" s="51" t="s">
        <v>86</v>
      </c>
      <c r="C17" s="14">
        <v>150</v>
      </c>
      <c r="D17" s="49">
        <v>200</v>
      </c>
      <c r="E17" s="24">
        <v>1.26</v>
      </c>
      <c r="F17" s="25">
        <v>1.68</v>
      </c>
      <c r="G17" s="24">
        <v>2.0099999999999998</v>
      </c>
      <c r="H17" s="25">
        <v>2.68</v>
      </c>
      <c r="I17" s="24">
        <v>1.8</v>
      </c>
      <c r="J17" s="25">
        <v>2.42</v>
      </c>
      <c r="K17" s="47">
        <f t="shared" si="5"/>
        <v>30.329999999999995</v>
      </c>
      <c r="L17" s="31">
        <f t="shared" si="5"/>
        <v>40.519999999999996</v>
      </c>
    </row>
    <row r="18" spans="1:12" x14ac:dyDescent="0.25">
      <c r="A18" s="21" t="s">
        <v>104</v>
      </c>
      <c r="B18" s="17" t="s">
        <v>87</v>
      </c>
      <c r="C18" s="21">
        <v>60</v>
      </c>
      <c r="D18" s="26">
        <v>80</v>
      </c>
      <c r="E18" s="24">
        <v>7.18</v>
      </c>
      <c r="F18" s="25">
        <v>9.98</v>
      </c>
      <c r="G18" s="21">
        <v>5.92</v>
      </c>
      <c r="H18" s="25">
        <v>8.11</v>
      </c>
      <c r="I18" s="24">
        <v>5.39</v>
      </c>
      <c r="J18" s="25">
        <v>8.0399999999999991</v>
      </c>
      <c r="K18" s="24">
        <f t="shared" si="5"/>
        <v>103.56</v>
      </c>
      <c r="L18" s="25">
        <f t="shared" si="5"/>
        <v>145.07</v>
      </c>
    </row>
    <row r="19" spans="1:12" x14ac:dyDescent="0.25">
      <c r="A19" s="14">
        <v>209</v>
      </c>
      <c r="B19" s="15" t="s">
        <v>43</v>
      </c>
      <c r="C19" s="21">
        <v>120</v>
      </c>
      <c r="D19" s="26">
        <v>150</v>
      </c>
      <c r="E19" s="24">
        <v>3.19</v>
      </c>
      <c r="F19" s="25">
        <v>3.99</v>
      </c>
      <c r="G19" s="24">
        <v>3.24</v>
      </c>
      <c r="H19" s="25">
        <v>4.12</v>
      </c>
      <c r="I19" s="24">
        <v>19.64</v>
      </c>
      <c r="J19" s="25">
        <v>24.55</v>
      </c>
      <c r="K19" s="24">
        <f t="shared" si="5"/>
        <v>120.48</v>
      </c>
      <c r="L19" s="25">
        <f t="shared" si="5"/>
        <v>151.24</v>
      </c>
    </row>
    <row r="20" spans="1:12" x14ac:dyDescent="0.25">
      <c r="A20" s="14">
        <v>251</v>
      </c>
      <c r="B20" s="17" t="s">
        <v>78</v>
      </c>
      <c r="C20" s="64">
        <v>150</v>
      </c>
      <c r="D20" s="26">
        <v>180</v>
      </c>
      <c r="E20" s="24">
        <v>0.12</v>
      </c>
      <c r="F20" s="25">
        <v>0.14000000000000001</v>
      </c>
      <c r="G20" s="24">
        <v>0.12</v>
      </c>
      <c r="H20" s="25">
        <v>0.14000000000000001</v>
      </c>
      <c r="I20" s="24">
        <v>17.899999999999999</v>
      </c>
      <c r="J20" s="25">
        <v>21.5</v>
      </c>
      <c r="K20" s="24">
        <f t="shared" si="5"/>
        <v>73.16</v>
      </c>
      <c r="L20" s="25">
        <f t="shared" si="5"/>
        <v>87.82</v>
      </c>
    </row>
    <row r="21" spans="1:12" x14ac:dyDescent="0.25">
      <c r="A21" s="21"/>
      <c r="B21" s="15" t="s">
        <v>31</v>
      </c>
      <c r="C21" s="61">
        <v>30</v>
      </c>
      <c r="D21" s="26">
        <v>40</v>
      </c>
      <c r="E21" s="24">
        <v>1.98</v>
      </c>
      <c r="F21" s="25">
        <v>2.3199999999999998</v>
      </c>
      <c r="G21" s="24">
        <v>0.36</v>
      </c>
      <c r="H21" s="25">
        <v>0.44</v>
      </c>
      <c r="I21" s="24">
        <v>10.23</v>
      </c>
      <c r="J21" s="25">
        <v>15.23</v>
      </c>
      <c r="K21" s="24">
        <f t="shared" si="5"/>
        <v>52.08</v>
      </c>
      <c r="L21" s="25">
        <f t="shared" si="5"/>
        <v>74.16</v>
      </c>
    </row>
    <row r="22" spans="1:12" x14ac:dyDescent="0.25">
      <c r="A22" s="21"/>
      <c r="B22" s="15" t="s">
        <v>32</v>
      </c>
      <c r="C22" s="61">
        <v>20</v>
      </c>
      <c r="D22" s="26">
        <v>30</v>
      </c>
      <c r="E22" s="24">
        <v>1.7</v>
      </c>
      <c r="F22" s="25">
        <v>2.5499999999999998</v>
      </c>
      <c r="G22" s="24">
        <v>0.32</v>
      </c>
      <c r="H22" s="25">
        <v>0.48</v>
      </c>
      <c r="I22" s="24">
        <v>7.4</v>
      </c>
      <c r="J22" s="25">
        <v>10.1</v>
      </c>
      <c r="K22" s="24">
        <f t="shared" si="5"/>
        <v>39.28</v>
      </c>
      <c r="L22" s="25">
        <f t="shared" si="5"/>
        <v>54.92</v>
      </c>
    </row>
    <row r="23" spans="1:12" x14ac:dyDescent="0.25">
      <c r="A23" s="21"/>
      <c r="B23" s="7" t="s">
        <v>17</v>
      </c>
      <c r="C23" s="9">
        <f t="shared" ref="C23:L23" si="6">SUM(C16:C22)</f>
        <v>570</v>
      </c>
      <c r="D23" s="38">
        <f t="shared" si="6"/>
        <v>740</v>
      </c>
      <c r="E23" s="34">
        <f t="shared" si="6"/>
        <v>15.879999999999999</v>
      </c>
      <c r="F23" s="35">
        <f t="shared" si="6"/>
        <v>21.34</v>
      </c>
      <c r="G23" s="34">
        <f t="shared" si="6"/>
        <v>13.27</v>
      </c>
      <c r="H23" s="35">
        <f t="shared" si="6"/>
        <v>17.920000000000002</v>
      </c>
      <c r="I23" s="34">
        <f t="shared" si="6"/>
        <v>64.86</v>
      </c>
      <c r="J23" s="35">
        <f t="shared" si="6"/>
        <v>85.589999999999989</v>
      </c>
      <c r="K23" s="34">
        <f t="shared" si="6"/>
        <v>442.39</v>
      </c>
      <c r="L23" s="35">
        <f t="shared" si="6"/>
        <v>589</v>
      </c>
    </row>
    <row r="24" spans="1:12" x14ac:dyDescent="0.25">
      <c r="A24" s="75" t="s">
        <v>18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7"/>
    </row>
    <row r="25" spans="1:12" x14ac:dyDescent="0.25">
      <c r="A25" s="14">
        <v>68</v>
      </c>
      <c r="B25" s="13" t="s">
        <v>88</v>
      </c>
      <c r="C25" s="21">
        <v>150</v>
      </c>
      <c r="D25" s="23">
        <v>180</v>
      </c>
      <c r="E25" s="24">
        <v>4.32</v>
      </c>
      <c r="F25" s="25">
        <v>5.18</v>
      </c>
      <c r="G25" s="24">
        <v>3.91</v>
      </c>
      <c r="H25" s="25">
        <v>4.7</v>
      </c>
      <c r="I25" s="24">
        <v>14.13</v>
      </c>
      <c r="J25" s="25">
        <v>16.899999999999999</v>
      </c>
      <c r="K25" s="24">
        <f t="shared" ref="K25:L27" si="7">E25*4+G25*9+I25*4</f>
        <v>108.99000000000001</v>
      </c>
      <c r="L25" s="25">
        <f t="shared" si="7"/>
        <v>130.62</v>
      </c>
    </row>
    <row r="26" spans="1:12" x14ac:dyDescent="0.25">
      <c r="A26" s="14">
        <v>261</v>
      </c>
      <c r="B26" s="17" t="s">
        <v>65</v>
      </c>
      <c r="C26" s="64">
        <v>150</v>
      </c>
      <c r="D26" s="26">
        <v>180</v>
      </c>
      <c r="E26" s="24">
        <f>C26*0.2/200</f>
        <v>0.15</v>
      </c>
      <c r="F26" s="25">
        <f>D26*0.2/200</f>
        <v>0.18</v>
      </c>
      <c r="G26" s="24">
        <f t="shared" ref="G26:H26" si="8">C26*0.1/200</f>
        <v>7.4999999999999997E-2</v>
      </c>
      <c r="H26" s="25">
        <f t="shared" si="8"/>
        <v>0.09</v>
      </c>
      <c r="I26" s="24">
        <f>C26*9.3/200</f>
        <v>6.9749999999999996</v>
      </c>
      <c r="J26" s="25">
        <f>D26*9.3/200</f>
        <v>8.370000000000001</v>
      </c>
      <c r="K26" s="24">
        <f t="shared" si="7"/>
        <v>29.174999999999997</v>
      </c>
      <c r="L26" s="25">
        <f t="shared" si="7"/>
        <v>35.010000000000005</v>
      </c>
    </row>
    <row r="27" spans="1:12" x14ac:dyDescent="0.25">
      <c r="A27" s="21"/>
      <c r="B27" s="15" t="s">
        <v>32</v>
      </c>
      <c r="C27" s="61">
        <v>20</v>
      </c>
      <c r="D27" s="26">
        <v>30</v>
      </c>
      <c r="E27" s="24">
        <v>1.7</v>
      </c>
      <c r="F27" s="25">
        <v>2.5499999999999998</v>
      </c>
      <c r="G27" s="24">
        <v>0.32</v>
      </c>
      <c r="H27" s="25">
        <v>0.48</v>
      </c>
      <c r="I27" s="24">
        <v>7.4</v>
      </c>
      <c r="J27" s="25">
        <v>10.1</v>
      </c>
      <c r="K27" s="24">
        <f t="shared" si="7"/>
        <v>39.28</v>
      </c>
      <c r="L27" s="25">
        <f t="shared" si="7"/>
        <v>54.92</v>
      </c>
    </row>
    <row r="28" spans="1:12" x14ac:dyDescent="0.25">
      <c r="A28" s="6"/>
      <c r="B28" s="5" t="s">
        <v>19</v>
      </c>
      <c r="C28" s="39">
        <f t="shared" ref="C28:L28" si="9">SUM(C25:C27)</f>
        <v>320</v>
      </c>
      <c r="D28" s="40">
        <f t="shared" si="9"/>
        <v>390</v>
      </c>
      <c r="E28" s="41">
        <f t="shared" si="9"/>
        <v>6.1700000000000008</v>
      </c>
      <c r="F28" s="42">
        <f t="shared" si="9"/>
        <v>7.9099999999999993</v>
      </c>
      <c r="G28" s="41">
        <f t="shared" si="9"/>
        <v>4.3050000000000006</v>
      </c>
      <c r="H28" s="42">
        <f t="shared" si="9"/>
        <v>5.27</v>
      </c>
      <c r="I28" s="41">
        <f t="shared" si="9"/>
        <v>28.505000000000003</v>
      </c>
      <c r="J28" s="42">
        <f t="shared" si="9"/>
        <v>35.369999999999997</v>
      </c>
      <c r="K28" s="41">
        <f t="shared" si="9"/>
        <v>177.44500000000002</v>
      </c>
      <c r="L28" s="42">
        <f t="shared" si="9"/>
        <v>220.55</v>
      </c>
    </row>
    <row r="29" spans="1:12" x14ac:dyDescent="0.25">
      <c r="A29" s="21"/>
      <c r="B29" s="7" t="s">
        <v>20</v>
      </c>
      <c r="C29" s="9"/>
      <c r="D29" s="43"/>
      <c r="E29" s="34">
        <f t="shared" ref="E29:L29" si="10">E28+E23+E14+E11</f>
        <v>36.370000000000005</v>
      </c>
      <c r="F29" s="35">
        <f t="shared" si="10"/>
        <v>47.32</v>
      </c>
      <c r="G29" s="34">
        <f t="shared" si="10"/>
        <v>28.594999999999999</v>
      </c>
      <c r="H29" s="35">
        <f t="shared" si="10"/>
        <v>39.540000000000006</v>
      </c>
      <c r="I29" s="34">
        <f t="shared" si="10"/>
        <v>156.595</v>
      </c>
      <c r="J29" s="35">
        <f t="shared" si="10"/>
        <v>201.57999999999996</v>
      </c>
      <c r="K29" s="34">
        <f t="shared" si="10"/>
        <v>1029.2150000000001</v>
      </c>
      <c r="L29" s="35">
        <f t="shared" si="10"/>
        <v>1351.46</v>
      </c>
    </row>
  </sheetData>
  <mergeCells count="16">
    <mergeCell ref="A1:B1"/>
    <mergeCell ref="C1:H1"/>
    <mergeCell ref="A2:B2"/>
    <mergeCell ref="C2:H2"/>
    <mergeCell ref="A3:A5"/>
    <mergeCell ref="B3:B5"/>
    <mergeCell ref="C3:D4"/>
    <mergeCell ref="E3:J3"/>
    <mergeCell ref="A24:L24"/>
    <mergeCell ref="A15:L15"/>
    <mergeCell ref="K3:L4"/>
    <mergeCell ref="E4:F4"/>
    <mergeCell ref="G4:H4"/>
    <mergeCell ref="I4:J4"/>
    <mergeCell ref="A6:L6"/>
    <mergeCell ref="A12:L1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Layout" topLeftCell="A5" zoomScaleNormal="100" workbookViewId="0">
      <selection activeCell="A15" sqref="A15:J15"/>
    </sheetView>
  </sheetViews>
  <sheetFormatPr defaultRowHeight="15" x14ac:dyDescent="0.25"/>
  <cols>
    <col min="1" max="1" width="11.140625" style="11" customWidth="1"/>
    <col min="2" max="2" width="37" style="11" customWidth="1"/>
    <col min="3" max="3" width="7.85546875" style="11" customWidth="1"/>
    <col min="4" max="4" width="7.7109375" style="11" customWidth="1"/>
    <col min="5" max="5" width="8" style="11" customWidth="1"/>
    <col min="6" max="6" width="7.140625" style="11" customWidth="1"/>
    <col min="7" max="7" width="7" style="11" customWidth="1"/>
    <col min="8" max="8" width="7.140625" style="11" customWidth="1"/>
    <col min="9" max="16384" width="9.140625" style="11"/>
  </cols>
  <sheetData>
    <row r="1" spans="1:12" ht="15.75" x14ac:dyDescent="0.25">
      <c r="A1" s="83" t="s">
        <v>21</v>
      </c>
      <c r="B1" s="83"/>
      <c r="C1" s="83" t="s">
        <v>27</v>
      </c>
      <c r="D1" s="83"/>
      <c r="E1" s="83"/>
      <c r="F1" s="83"/>
      <c r="G1" s="83"/>
      <c r="H1" s="83"/>
    </row>
    <row r="2" spans="1:12" ht="15.75" x14ac:dyDescent="0.25">
      <c r="A2" s="95" t="s">
        <v>2</v>
      </c>
      <c r="B2" s="95"/>
      <c r="C2" s="95" t="s">
        <v>23</v>
      </c>
      <c r="D2" s="95"/>
      <c r="E2" s="95"/>
      <c r="F2" s="95"/>
      <c r="G2" s="95"/>
      <c r="H2" s="95"/>
    </row>
    <row r="3" spans="1:12" ht="15" customHeight="1" x14ac:dyDescent="0.25">
      <c r="A3" s="85" t="s">
        <v>3</v>
      </c>
      <c r="B3" s="87" t="s">
        <v>4</v>
      </c>
      <c r="C3" s="89" t="s">
        <v>5</v>
      </c>
      <c r="D3" s="90"/>
      <c r="E3" s="73" t="s">
        <v>6</v>
      </c>
      <c r="F3" s="73"/>
      <c r="G3" s="73"/>
      <c r="H3" s="73"/>
      <c r="I3" s="73"/>
      <c r="J3" s="73"/>
      <c r="K3" s="74" t="s">
        <v>7</v>
      </c>
      <c r="L3" s="74"/>
    </row>
    <row r="4" spans="1:12" x14ac:dyDescent="0.25">
      <c r="A4" s="86"/>
      <c r="B4" s="88"/>
      <c r="C4" s="89"/>
      <c r="D4" s="90"/>
      <c r="E4" s="73" t="s">
        <v>8</v>
      </c>
      <c r="F4" s="73"/>
      <c r="G4" s="74" t="s">
        <v>9</v>
      </c>
      <c r="H4" s="74"/>
      <c r="I4" s="73" t="s">
        <v>10</v>
      </c>
      <c r="J4" s="73"/>
      <c r="K4" s="74"/>
      <c r="L4" s="74"/>
    </row>
    <row r="5" spans="1:12" x14ac:dyDescent="0.25">
      <c r="A5" s="86"/>
      <c r="B5" s="88"/>
      <c r="C5" s="42" t="s">
        <v>11</v>
      </c>
      <c r="D5" s="44" t="s">
        <v>12</v>
      </c>
      <c r="E5" s="42" t="s">
        <v>11</v>
      </c>
      <c r="F5" s="40" t="s">
        <v>12</v>
      </c>
      <c r="G5" s="42" t="s">
        <v>11</v>
      </c>
      <c r="H5" s="40" t="s">
        <v>12</v>
      </c>
      <c r="I5" s="42" t="s">
        <v>11</v>
      </c>
      <c r="J5" s="40" t="s">
        <v>12</v>
      </c>
      <c r="K5" s="42" t="s">
        <v>11</v>
      </c>
      <c r="L5" s="40" t="s">
        <v>12</v>
      </c>
    </row>
    <row r="6" spans="1:12" x14ac:dyDescent="0.25">
      <c r="A6" s="75" t="s">
        <v>13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</row>
    <row r="7" spans="1:12" x14ac:dyDescent="0.25">
      <c r="A7" s="14">
        <v>106</v>
      </c>
      <c r="B7" s="13" t="s">
        <v>89</v>
      </c>
      <c r="C7" s="21">
        <v>130</v>
      </c>
      <c r="D7" s="23">
        <v>200</v>
      </c>
      <c r="E7" s="24">
        <v>2.3199999999999998</v>
      </c>
      <c r="F7" s="25">
        <v>2.79</v>
      </c>
      <c r="G7" s="24">
        <v>3.96</v>
      </c>
      <c r="H7" s="25">
        <v>4.7</v>
      </c>
      <c r="I7" s="24">
        <v>22.3</v>
      </c>
      <c r="J7" s="25">
        <v>29</v>
      </c>
      <c r="K7" s="24">
        <f t="shared" ref="K7:L10" si="0">E7*4+G7*9+I7*4</f>
        <v>134.12</v>
      </c>
      <c r="L7" s="25">
        <f t="shared" si="0"/>
        <v>169.46</v>
      </c>
    </row>
    <row r="8" spans="1:12" x14ac:dyDescent="0.25">
      <c r="A8" s="24">
        <v>266</v>
      </c>
      <c r="B8" s="60" t="s">
        <v>55</v>
      </c>
      <c r="C8" s="61">
        <v>180</v>
      </c>
      <c r="D8" s="45">
        <v>180</v>
      </c>
      <c r="E8" s="61">
        <v>2.8</v>
      </c>
      <c r="F8" s="26">
        <v>2.8</v>
      </c>
      <c r="G8" s="24">
        <v>2.41</v>
      </c>
      <c r="H8" s="25">
        <v>2.41</v>
      </c>
      <c r="I8" s="36">
        <v>14.4</v>
      </c>
      <c r="J8" s="46">
        <v>14.36</v>
      </c>
      <c r="K8" s="24">
        <f t="shared" si="0"/>
        <v>90.490000000000009</v>
      </c>
      <c r="L8" s="25">
        <f t="shared" si="0"/>
        <v>90.33</v>
      </c>
    </row>
    <row r="9" spans="1:12" x14ac:dyDescent="0.25">
      <c r="A9" s="14"/>
      <c r="B9" s="27" t="s">
        <v>38</v>
      </c>
      <c r="C9" s="28">
        <v>40</v>
      </c>
      <c r="D9" s="29">
        <v>30</v>
      </c>
      <c r="E9" s="30">
        <v>2.5499999999999998</v>
      </c>
      <c r="F9" s="31">
        <v>2.5499999999999998</v>
      </c>
      <c r="G9" s="32">
        <v>0.48</v>
      </c>
      <c r="H9" s="25">
        <v>0.48</v>
      </c>
      <c r="I9" s="32">
        <v>10.1</v>
      </c>
      <c r="J9" s="25">
        <v>10.1</v>
      </c>
      <c r="K9" s="24">
        <f t="shared" si="0"/>
        <v>54.92</v>
      </c>
      <c r="L9" s="25">
        <f t="shared" si="0"/>
        <v>54.92</v>
      </c>
    </row>
    <row r="10" spans="1:12" x14ac:dyDescent="0.25">
      <c r="A10" s="9"/>
      <c r="B10" s="7" t="s">
        <v>15</v>
      </c>
      <c r="C10" s="9">
        <f t="shared" ref="C10:J10" si="1">SUM(C7:C9)</f>
        <v>350</v>
      </c>
      <c r="D10" s="33">
        <f t="shared" si="1"/>
        <v>410</v>
      </c>
      <c r="E10" s="34">
        <f t="shared" si="1"/>
        <v>7.669999999999999</v>
      </c>
      <c r="F10" s="35">
        <f t="shared" si="1"/>
        <v>8.14</v>
      </c>
      <c r="G10" s="34">
        <f t="shared" si="1"/>
        <v>6.85</v>
      </c>
      <c r="H10" s="35">
        <f t="shared" si="1"/>
        <v>7.59</v>
      </c>
      <c r="I10" s="34">
        <f t="shared" si="1"/>
        <v>46.800000000000004</v>
      </c>
      <c r="J10" s="35">
        <f t="shared" si="1"/>
        <v>53.46</v>
      </c>
      <c r="K10" s="34">
        <f>E10*4+G10*9+I10*4</f>
        <v>279.53000000000003</v>
      </c>
      <c r="L10" s="35">
        <f t="shared" si="0"/>
        <v>314.71000000000004</v>
      </c>
    </row>
    <row r="11" spans="1:12" x14ac:dyDescent="0.25">
      <c r="A11" s="91" t="s">
        <v>28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3"/>
    </row>
    <row r="12" spans="1:12" x14ac:dyDescent="0.25">
      <c r="A12" s="69">
        <v>248</v>
      </c>
      <c r="B12" s="15" t="s">
        <v>57</v>
      </c>
      <c r="C12" s="69">
        <v>100</v>
      </c>
      <c r="D12" s="26">
        <v>100</v>
      </c>
      <c r="E12" s="24">
        <v>0.4</v>
      </c>
      <c r="F12" s="25">
        <v>0.4</v>
      </c>
      <c r="G12" s="36">
        <v>0.4</v>
      </c>
      <c r="H12" s="25">
        <v>0.4</v>
      </c>
      <c r="I12" s="24">
        <v>9.8000000000000007</v>
      </c>
      <c r="J12" s="25">
        <v>9.8000000000000007</v>
      </c>
      <c r="K12" s="24">
        <f t="shared" ref="K12:L12" si="2">E12*4+G12*9+I12*4</f>
        <v>44.400000000000006</v>
      </c>
      <c r="L12" s="25">
        <f t="shared" si="2"/>
        <v>44.400000000000006</v>
      </c>
    </row>
    <row r="13" spans="1:12" x14ac:dyDescent="0.25">
      <c r="A13" s="14"/>
      <c r="B13" s="7" t="s">
        <v>29</v>
      </c>
      <c r="C13" s="9">
        <f t="shared" ref="C13:J13" si="3">SUM(C12)</f>
        <v>100</v>
      </c>
      <c r="D13" s="33">
        <f t="shared" si="3"/>
        <v>100</v>
      </c>
      <c r="E13" s="34">
        <f t="shared" si="3"/>
        <v>0.4</v>
      </c>
      <c r="F13" s="35">
        <f t="shared" si="3"/>
        <v>0.4</v>
      </c>
      <c r="G13" s="34">
        <f t="shared" si="3"/>
        <v>0.4</v>
      </c>
      <c r="H13" s="35">
        <f t="shared" si="3"/>
        <v>0.4</v>
      </c>
      <c r="I13" s="34">
        <f t="shared" si="3"/>
        <v>9.8000000000000007</v>
      </c>
      <c r="J13" s="35">
        <f t="shared" si="3"/>
        <v>9.8000000000000007</v>
      </c>
      <c r="K13" s="34">
        <f>E13*4+G13*9+I13*4</f>
        <v>44.400000000000006</v>
      </c>
      <c r="L13" s="35">
        <f>F13*4+H13*9+J13*4</f>
        <v>44.400000000000006</v>
      </c>
    </row>
    <row r="14" spans="1:12" x14ac:dyDescent="0.25">
      <c r="A14" s="91" t="s">
        <v>16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3"/>
    </row>
    <row r="15" spans="1:12" x14ac:dyDescent="0.25">
      <c r="A15" s="14">
        <v>20</v>
      </c>
      <c r="B15" s="15" t="s">
        <v>74</v>
      </c>
      <c r="C15" s="71">
        <v>40</v>
      </c>
      <c r="D15" s="37">
        <v>50</v>
      </c>
      <c r="E15" s="24">
        <v>0.34</v>
      </c>
      <c r="F15" s="25">
        <v>0.43</v>
      </c>
      <c r="G15" s="24">
        <v>2.08</v>
      </c>
      <c r="H15" s="25">
        <v>2.61</v>
      </c>
      <c r="I15" s="24">
        <v>3.14</v>
      </c>
      <c r="J15" s="25">
        <v>3.93</v>
      </c>
      <c r="K15" s="47">
        <f t="shared" ref="K15:L21" si="4">E15*4+G15*9+I15*4</f>
        <v>32.64</v>
      </c>
      <c r="L15" s="31">
        <f t="shared" si="4"/>
        <v>40.93</v>
      </c>
    </row>
    <row r="16" spans="1:12" x14ac:dyDescent="0.25">
      <c r="A16" s="14">
        <v>86</v>
      </c>
      <c r="B16" s="13" t="s">
        <v>90</v>
      </c>
      <c r="C16" s="21">
        <v>150</v>
      </c>
      <c r="D16" s="26">
        <v>200</v>
      </c>
      <c r="E16" s="24">
        <v>1.32</v>
      </c>
      <c r="F16" s="25">
        <v>1.59</v>
      </c>
      <c r="G16" s="21">
        <v>3.04</v>
      </c>
      <c r="H16" s="25">
        <v>3.64</v>
      </c>
      <c r="I16" s="24">
        <v>7.15</v>
      </c>
      <c r="J16" s="25">
        <v>8.58</v>
      </c>
      <c r="K16" s="24">
        <f t="shared" si="4"/>
        <v>61.24</v>
      </c>
      <c r="L16" s="25">
        <f t="shared" si="4"/>
        <v>73.44</v>
      </c>
    </row>
    <row r="17" spans="1:12" x14ac:dyDescent="0.25">
      <c r="A17" s="14">
        <v>181</v>
      </c>
      <c r="B17" s="17" t="s">
        <v>91</v>
      </c>
      <c r="C17" s="68">
        <v>60</v>
      </c>
      <c r="D17" s="26">
        <v>80</v>
      </c>
      <c r="E17" s="24">
        <v>8.4</v>
      </c>
      <c r="F17" s="25">
        <v>11.2</v>
      </c>
      <c r="G17" s="24">
        <v>6.87</v>
      </c>
      <c r="H17" s="25">
        <v>9.16</v>
      </c>
      <c r="I17" s="24">
        <v>6.13</v>
      </c>
      <c r="J17" s="25">
        <v>8.17</v>
      </c>
      <c r="K17" s="24">
        <f t="shared" si="4"/>
        <v>119.95</v>
      </c>
      <c r="L17" s="25">
        <f t="shared" si="4"/>
        <v>159.91999999999999</v>
      </c>
    </row>
    <row r="18" spans="1:12" s="62" customFormat="1" x14ac:dyDescent="0.25">
      <c r="A18" s="14">
        <v>212</v>
      </c>
      <c r="B18" s="13" t="s">
        <v>70</v>
      </c>
      <c r="C18" s="68">
        <v>120</v>
      </c>
      <c r="D18" s="26">
        <v>150</v>
      </c>
      <c r="E18" s="24">
        <v>4.41</v>
      </c>
      <c r="F18" s="25">
        <v>5.52</v>
      </c>
      <c r="G18" s="68">
        <v>3.72</v>
      </c>
      <c r="H18" s="25">
        <v>4.6500000000000004</v>
      </c>
      <c r="I18" s="24">
        <v>17.100000000000001</v>
      </c>
      <c r="J18" s="25">
        <v>26.5</v>
      </c>
      <c r="K18" s="24">
        <f t="shared" si="4"/>
        <v>119.52000000000001</v>
      </c>
      <c r="L18" s="25">
        <f t="shared" si="4"/>
        <v>169.93</v>
      </c>
    </row>
    <row r="19" spans="1:12" s="62" customFormat="1" x14ac:dyDescent="0.25">
      <c r="A19" s="68">
        <v>255</v>
      </c>
      <c r="B19" s="15" t="s">
        <v>72</v>
      </c>
      <c r="C19" s="68">
        <v>150</v>
      </c>
      <c r="D19" s="26">
        <v>180</v>
      </c>
      <c r="E19" s="24">
        <v>0.18</v>
      </c>
      <c r="F19" s="25">
        <v>0.21</v>
      </c>
      <c r="G19" s="24">
        <v>0.09</v>
      </c>
      <c r="H19" s="25">
        <v>0.1</v>
      </c>
      <c r="I19" s="24">
        <v>18.600000000000001</v>
      </c>
      <c r="J19" s="25">
        <v>24.7</v>
      </c>
      <c r="K19" s="24">
        <f t="shared" si="4"/>
        <v>75.930000000000007</v>
      </c>
      <c r="L19" s="25">
        <f t="shared" si="4"/>
        <v>100.53999999999999</v>
      </c>
    </row>
    <row r="20" spans="1:12" x14ac:dyDescent="0.25">
      <c r="A20" s="21"/>
      <c r="B20" s="15" t="s">
        <v>31</v>
      </c>
      <c r="C20" s="69">
        <v>20</v>
      </c>
      <c r="D20" s="26">
        <v>20</v>
      </c>
      <c r="E20" s="24">
        <f>C20*6.6/100</f>
        <v>1.32</v>
      </c>
      <c r="F20" s="25">
        <f>D20*6.6/100</f>
        <v>1.32</v>
      </c>
      <c r="G20" s="24">
        <f>C20*1.1/100</f>
        <v>0.22</v>
      </c>
      <c r="H20" s="25">
        <f>D20*1.1/100</f>
        <v>0.22</v>
      </c>
      <c r="I20" s="24">
        <f>C20*43.9/100</f>
        <v>8.7799999999999994</v>
      </c>
      <c r="J20" s="25">
        <f>D20*43.9/100</f>
        <v>8.7799999999999994</v>
      </c>
      <c r="K20" s="24">
        <f t="shared" si="4"/>
        <v>42.379999999999995</v>
      </c>
      <c r="L20" s="25">
        <f t="shared" si="4"/>
        <v>42.379999999999995</v>
      </c>
    </row>
    <row r="21" spans="1:12" x14ac:dyDescent="0.25">
      <c r="A21" s="21"/>
      <c r="B21" s="15" t="s">
        <v>32</v>
      </c>
      <c r="C21" s="69">
        <v>20</v>
      </c>
      <c r="D21" s="26">
        <v>20</v>
      </c>
      <c r="E21" s="24">
        <f>C21*7.7/100</f>
        <v>1.54</v>
      </c>
      <c r="F21" s="25">
        <f>D21*7.7/100</f>
        <v>1.54</v>
      </c>
      <c r="G21" s="24">
        <f>C21*0.8/100</f>
        <v>0.16</v>
      </c>
      <c r="H21" s="25">
        <f>D21*0.8/100</f>
        <v>0.16</v>
      </c>
      <c r="I21" s="24">
        <f>C21*49.5/100</f>
        <v>9.9</v>
      </c>
      <c r="J21" s="25">
        <f>D21*49.5/100</f>
        <v>9.9</v>
      </c>
      <c r="K21" s="24">
        <f t="shared" si="4"/>
        <v>47.2</v>
      </c>
      <c r="L21" s="25">
        <f t="shared" si="4"/>
        <v>47.2</v>
      </c>
    </row>
    <row r="22" spans="1:12" x14ac:dyDescent="0.25">
      <c r="A22" s="21"/>
      <c r="B22" s="7" t="s">
        <v>17</v>
      </c>
      <c r="C22" s="9">
        <f t="shared" ref="C22:L22" si="5">SUM(C15:C21)</f>
        <v>560</v>
      </c>
      <c r="D22" s="38">
        <f t="shared" si="5"/>
        <v>700</v>
      </c>
      <c r="E22" s="34">
        <f t="shared" si="5"/>
        <v>17.510000000000002</v>
      </c>
      <c r="F22" s="35">
        <f t="shared" si="5"/>
        <v>21.81</v>
      </c>
      <c r="G22" s="34">
        <f t="shared" si="5"/>
        <v>16.18</v>
      </c>
      <c r="H22" s="35">
        <f t="shared" si="5"/>
        <v>20.540000000000003</v>
      </c>
      <c r="I22" s="34">
        <f t="shared" si="5"/>
        <v>70.800000000000011</v>
      </c>
      <c r="J22" s="35">
        <f t="shared" si="5"/>
        <v>90.56</v>
      </c>
      <c r="K22" s="34">
        <f t="shared" si="5"/>
        <v>498.86</v>
      </c>
      <c r="L22" s="35">
        <f t="shared" si="5"/>
        <v>634.34</v>
      </c>
    </row>
    <row r="23" spans="1:12" x14ac:dyDescent="0.25">
      <c r="A23" s="75" t="s">
        <v>18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7"/>
    </row>
    <row r="24" spans="1:12" x14ac:dyDescent="0.25">
      <c r="A24" s="14">
        <v>143</v>
      </c>
      <c r="B24" s="17" t="s">
        <v>110</v>
      </c>
      <c r="C24" s="21">
        <v>150</v>
      </c>
      <c r="D24" s="37">
        <v>180</v>
      </c>
      <c r="E24" s="24">
        <v>7.6</v>
      </c>
      <c r="F24" s="25">
        <v>9.1199999999999992</v>
      </c>
      <c r="G24" s="24">
        <v>8.64</v>
      </c>
      <c r="H24" s="25">
        <v>10.3</v>
      </c>
      <c r="I24" s="24">
        <v>23.51</v>
      </c>
      <c r="J24" s="25">
        <v>32.65</v>
      </c>
      <c r="K24" s="47">
        <f t="shared" ref="K24:L25" si="6">E24*4+G24*9+I24*4</f>
        <v>202.2</v>
      </c>
      <c r="L24" s="31">
        <f t="shared" si="6"/>
        <v>259.77999999999997</v>
      </c>
    </row>
    <row r="25" spans="1:12" x14ac:dyDescent="0.25">
      <c r="A25" s="21">
        <v>263</v>
      </c>
      <c r="B25" s="17" t="s">
        <v>92</v>
      </c>
      <c r="C25" s="21">
        <v>150</v>
      </c>
      <c r="D25" s="26">
        <v>180</v>
      </c>
      <c r="E25" s="24">
        <v>2.65</v>
      </c>
      <c r="F25" s="25">
        <v>2.67</v>
      </c>
      <c r="G25" s="24">
        <v>2.33</v>
      </c>
      <c r="H25" s="25">
        <v>2.34</v>
      </c>
      <c r="I25" s="24">
        <v>10.3</v>
      </c>
      <c r="J25" s="25">
        <v>14.31</v>
      </c>
      <c r="K25" s="24">
        <f t="shared" si="6"/>
        <v>72.77000000000001</v>
      </c>
      <c r="L25" s="25">
        <f t="shared" si="6"/>
        <v>88.98</v>
      </c>
    </row>
    <row r="26" spans="1:12" x14ac:dyDescent="0.25">
      <c r="A26" s="6"/>
      <c r="B26" s="5" t="s">
        <v>19</v>
      </c>
      <c r="C26" s="39">
        <f t="shared" ref="C26:L26" si="7">SUM(C24:C25)</f>
        <v>300</v>
      </c>
      <c r="D26" s="40">
        <f t="shared" si="7"/>
        <v>360</v>
      </c>
      <c r="E26" s="41">
        <f t="shared" si="7"/>
        <v>10.25</v>
      </c>
      <c r="F26" s="42">
        <f t="shared" si="7"/>
        <v>11.79</v>
      </c>
      <c r="G26" s="41">
        <f t="shared" si="7"/>
        <v>10.97</v>
      </c>
      <c r="H26" s="42">
        <f t="shared" si="7"/>
        <v>12.64</v>
      </c>
      <c r="I26" s="41">
        <f t="shared" si="7"/>
        <v>33.81</v>
      </c>
      <c r="J26" s="42">
        <f t="shared" si="7"/>
        <v>46.96</v>
      </c>
      <c r="K26" s="41">
        <f t="shared" si="7"/>
        <v>274.97000000000003</v>
      </c>
      <c r="L26" s="42">
        <f t="shared" si="7"/>
        <v>348.76</v>
      </c>
    </row>
    <row r="27" spans="1:12" x14ac:dyDescent="0.25">
      <c r="A27" s="21"/>
      <c r="B27" s="7" t="s">
        <v>20</v>
      </c>
      <c r="C27" s="9"/>
      <c r="D27" s="43"/>
      <c r="E27" s="34">
        <f t="shared" ref="E27:L27" si="8">E26+E22+E13+E10</f>
        <v>35.83</v>
      </c>
      <c r="F27" s="35">
        <f t="shared" si="8"/>
        <v>42.139999999999993</v>
      </c>
      <c r="G27" s="34">
        <f t="shared" si="8"/>
        <v>34.4</v>
      </c>
      <c r="H27" s="35">
        <f t="shared" si="8"/>
        <v>41.17</v>
      </c>
      <c r="I27" s="34">
        <f t="shared" si="8"/>
        <v>161.21</v>
      </c>
      <c r="J27" s="35">
        <f t="shared" si="8"/>
        <v>200.78000000000003</v>
      </c>
      <c r="K27" s="34">
        <f t="shared" si="8"/>
        <v>1097.76</v>
      </c>
      <c r="L27" s="35">
        <f t="shared" si="8"/>
        <v>1342.21</v>
      </c>
    </row>
  </sheetData>
  <mergeCells count="16">
    <mergeCell ref="A1:B1"/>
    <mergeCell ref="C1:H1"/>
    <mergeCell ref="A2:B2"/>
    <mergeCell ref="C2:H2"/>
    <mergeCell ref="A3:A5"/>
    <mergeCell ref="B3:B5"/>
    <mergeCell ref="C3:D4"/>
    <mergeCell ref="E3:J3"/>
    <mergeCell ref="A14:L14"/>
    <mergeCell ref="A23:L23"/>
    <mergeCell ref="K3:L4"/>
    <mergeCell ref="E4:F4"/>
    <mergeCell ref="G4:H4"/>
    <mergeCell ref="I4:J4"/>
    <mergeCell ref="A6:L6"/>
    <mergeCell ref="A11:L1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Layout" topLeftCell="A10" zoomScaleNormal="100" workbookViewId="0">
      <selection activeCell="B30" sqref="B30"/>
    </sheetView>
  </sheetViews>
  <sheetFormatPr defaultRowHeight="15" x14ac:dyDescent="0.25"/>
  <cols>
    <col min="1" max="1" width="11.140625" style="16" customWidth="1"/>
    <col min="2" max="2" width="37" style="16" customWidth="1"/>
    <col min="3" max="3" width="7.85546875" style="16" customWidth="1"/>
    <col min="4" max="4" width="7.7109375" style="16" customWidth="1"/>
    <col min="5" max="5" width="8" style="16" customWidth="1"/>
    <col min="6" max="6" width="7.140625" style="16" customWidth="1"/>
    <col min="7" max="7" width="7" style="16" customWidth="1"/>
    <col min="8" max="8" width="7.140625" style="16" customWidth="1"/>
    <col min="9" max="16384" width="9.140625" style="16"/>
  </cols>
  <sheetData>
    <row r="1" spans="1:12" ht="15.75" x14ac:dyDescent="0.25">
      <c r="A1" s="83" t="s">
        <v>21</v>
      </c>
      <c r="B1" s="83"/>
      <c r="C1" s="83" t="s">
        <v>27</v>
      </c>
      <c r="D1" s="83"/>
      <c r="E1" s="83"/>
      <c r="F1" s="83"/>
      <c r="G1" s="83"/>
      <c r="H1" s="83"/>
    </row>
    <row r="2" spans="1:12" ht="15.75" x14ac:dyDescent="0.25">
      <c r="A2" s="95" t="s">
        <v>2</v>
      </c>
      <c r="B2" s="95"/>
      <c r="C2" s="95" t="s">
        <v>24</v>
      </c>
      <c r="D2" s="95"/>
      <c r="E2" s="95"/>
      <c r="F2" s="95"/>
      <c r="G2" s="95"/>
      <c r="H2" s="95"/>
    </row>
    <row r="3" spans="1:12" ht="15" customHeight="1" x14ac:dyDescent="0.25">
      <c r="A3" s="85" t="s">
        <v>3</v>
      </c>
      <c r="B3" s="87" t="s">
        <v>4</v>
      </c>
      <c r="C3" s="89" t="s">
        <v>5</v>
      </c>
      <c r="D3" s="90"/>
      <c r="E3" s="73" t="s">
        <v>6</v>
      </c>
      <c r="F3" s="73"/>
      <c r="G3" s="73"/>
      <c r="H3" s="73"/>
      <c r="I3" s="73"/>
      <c r="J3" s="73"/>
      <c r="K3" s="74" t="s">
        <v>7</v>
      </c>
      <c r="L3" s="74"/>
    </row>
    <row r="4" spans="1:12" x14ac:dyDescent="0.25">
      <c r="A4" s="86"/>
      <c r="B4" s="88"/>
      <c r="C4" s="89"/>
      <c r="D4" s="90"/>
      <c r="E4" s="73" t="s">
        <v>8</v>
      </c>
      <c r="F4" s="73"/>
      <c r="G4" s="74" t="s">
        <v>9</v>
      </c>
      <c r="H4" s="74"/>
      <c r="I4" s="73" t="s">
        <v>10</v>
      </c>
      <c r="J4" s="73"/>
      <c r="K4" s="74"/>
      <c r="L4" s="74"/>
    </row>
    <row r="5" spans="1:12" x14ac:dyDescent="0.25">
      <c r="A5" s="86"/>
      <c r="B5" s="88"/>
      <c r="C5" s="42" t="s">
        <v>11</v>
      </c>
      <c r="D5" s="44" t="s">
        <v>12</v>
      </c>
      <c r="E5" s="42" t="s">
        <v>11</v>
      </c>
      <c r="F5" s="40" t="s">
        <v>12</v>
      </c>
      <c r="G5" s="42" t="s">
        <v>11</v>
      </c>
      <c r="H5" s="40" t="s">
        <v>12</v>
      </c>
      <c r="I5" s="42" t="s">
        <v>11</v>
      </c>
      <c r="J5" s="40" t="s">
        <v>12</v>
      </c>
      <c r="K5" s="42" t="s">
        <v>11</v>
      </c>
      <c r="L5" s="40" t="s">
        <v>12</v>
      </c>
    </row>
    <row r="6" spans="1:12" x14ac:dyDescent="0.25">
      <c r="A6" s="75" t="s">
        <v>13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</row>
    <row r="7" spans="1:12" x14ac:dyDescent="0.25">
      <c r="A7" s="14">
        <v>106</v>
      </c>
      <c r="B7" s="13" t="s">
        <v>75</v>
      </c>
      <c r="C7" s="21">
        <v>150</v>
      </c>
      <c r="D7" s="23">
        <v>180</v>
      </c>
      <c r="E7" s="24">
        <v>4.28</v>
      </c>
      <c r="F7" s="25">
        <v>5.13</v>
      </c>
      <c r="G7" s="24">
        <v>4.8600000000000003</v>
      </c>
      <c r="H7" s="25">
        <v>5.83</v>
      </c>
      <c r="I7" s="24">
        <v>22.45</v>
      </c>
      <c r="J7" s="25">
        <v>29.34</v>
      </c>
      <c r="K7" s="24">
        <f t="shared" ref="K7:L11" si="0">E7*4+G7*9+I7*4</f>
        <v>150.66</v>
      </c>
      <c r="L7" s="25">
        <f t="shared" si="0"/>
        <v>190.35</v>
      </c>
    </row>
    <row r="8" spans="1:12" x14ac:dyDescent="0.25">
      <c r="A8" s="69">
        <v>6</v>
      </c>
      <c r="B8" s="27" t="s">
        <v>54</v>
      </c>
      <c r="C8" s="69">
        <v>10</v>
      </c>
      <c r="D8" s="45">
        <v>10</v>
      </c>
      <c r="E8" s="69">
        <v>2.46</v>
      </c>
      <c r="F8" s="26">
        <v>2.46</v>
      </c>
      <c r="G8" s="24">
        <v>3.16</v>
      </c>
      <c r="H8" s="25">
        <v>3.16</v>
      </c>
      <c r="I8" s="36">
        <f>C8*0/10</f>
        <v>0</v>
      </c>
      <c r="J8" s="46">
        <f>D8*0/10</f>
        <v>0</v>
      </c>
      <c r="K8" s="32">
        <f t="shared" si="0"/>
        <v>38.28</v>
      </c>
      <c r="L8" s="25">
        <f t="shared" si="0"/>
        <v>38.28</v>
      </c>
    </row>
    <row r="9" spans="1:12" x14ac:dyDescent="0.25">
      <c r="A9" s="68">
        <v>264</v>
      </c>
      <c r="B9" s="67" t="s">
        <v>53</v>
      </c>
      <c r="C9" s="68">
        <v>150</v>
      </c>
      <c r="D9" s="45">
        <v>180</v>
      </c>
      <c r="E9" s="24">
        <v>2.34</v>
      </c>
      <c r="F9" s="25">
        <v>2.85</v>
      </c>
      <c r="G9" s="24">
        <v>2</v>
      </c>
      <c r="H9" s="25">
        <v>2.41</v>
      </c>
      <c r="I9" s="24">
        <v>10.63</v>
      </c>
      <c r="J9" s="25">
        <v>14.36</v>
      </c>
      <c r="K9" s="24">
        <f t="shared" si="0"/>
        <v>69.88</v>
      </c>
      <c r="L9" s="25">
        <f t="shared" si="0"/>
        <v>90.53</v>
      </c>
    </row>
    <row r="10" spans="1:12" x14ac:dyDescent="0.25">
      <c r="A10" s="14"/>
      <c r="B10" s="17" t="s">
        <v>56</v>
      </c>
      <c r="C10" s="28">
        <v>40</v>
      </c>
      <c r="D10" s="29">
        <v>30</v>
      </c>
      <c r="E10" s="30">
        <v>3.4</v>
      </c>
      <c r="F10" s="31">
        <v>2.5499999999999998</v>
      </c>
      <c r="G10" s="32">
        <v>0.52</v>
      </c>
      <c r="H10" s="25">
        <v>0.48</v>
      </c>
      <c r="I10" s="32">
        <v>13.4</v>
      </c>
      <c r="J10" s="25">
        <v>10.1</v>
      </c>
      <c r="K10" s="24">
        <f t="shared" si="0"/>
        <v>71.88</v>
      </c>
      <c r="L10" s="25">
        <f t="shared" si="0"/>
        <v>54.92</v>
      </c>
    </row>
    <row r="11" spans="1:12" x14ac:dyDescent="0.25">
      <c r="A11" s="9"/>
      <c r="B11" s="7" t="s">
        <v>15</v>
      </c>
      <c r="C11" s="9">
        <f t="shared" ref="C11:J11" si="1">SUM(C7:C10)</f>
        <v>350</v>
      </c>
      <c r="D11" s="33">
        <f t="shared" si="1"/>
        <v>400</v>
      </c>
      <c r="E11" s="34">
        <f t="shared" si="1"/>
        <v>12.48</v>
      </c>
      <c r="F11" s="35">
        <f t="shared" si="1"/>
        <v>12.989999999999998</v>
      </c>
      <c r="G11" s="34">
        <f t="shared" si="1"/>
        <v>10.54</v>
      </c>
      <c r="H11" s="35">
        <f t="shared" si="1"/>
        <v>11.88</v>
      </c>
      <c r="I11" s="34">
        <f t="shared" si="1"/>
        <v>46.48</v>
      </c>
      <c r="J11" s="35">
        <f t="shared" si="1"/>
        <v>53.800000000000004</v>
      </c>
      <c r="K11" s="34">
        <f>E11*4+G11*9+I11*4</f>
        <v>330.69999999999993</v>
      </c>
      <c r="L11" s="35">
        <f t="shared" si="0"/>
        <v>374.08000000000004</v>
      </c>
    </row>
    <row r="12" spans="1:12" x14ac:dyDescent="0.25">
      <c r="A12" s="91" t="s">
        <v>28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3"/>
    </row>
    <row r="13" spans="1:12" x14ac:dyDescent="0.25">
      <c r="A13" s="14">
        <v>269</v>
      </c>
      <c r="B13" s="17" t="s">
        <v>40</v>
      </c>
      <c r="C13" s="69">
        <v>150</v>
      </c>
      <c r="D13" s="26">
        <v>180</v>
      </c>
      <c r="E13" s="24">
        <v>4.58</v>
      </c>
      <c r="F13" s="25">
        <v>5.48</v>
      </c>
      <c r="G13" s="24">
        <v>4.08</v>
      </c>
      <c r="H13" s="25">
        <v>4.88</v>
      </c>
      <c r="I13" s="24">
        <v>7.58</v>
      </c>
      <c r="J13" s="25">
        <v>9.07</v>
      </c>
      <c r="K13" s="24">
        <f t="shared" ref="K13:L13" si="2">E13*4+G13*9+I13*4</f>
        <v>85.36</v>
      </c>
      <c r="L13" s="25">
        <f t="shared" si="2"/>
        <v>102.12</v>
      </c>
    </row>
    <row r="14" spans="1:12" x14ac:dyDescent="0.25">
      <c r="A14" s="14"/>
      <c r="B14" s="7" t="s">
        <v>29</v>
      </c>
      <c r="C14" s="9">
        <f t="shared" ref="C14:J14" si="3">SUM(C13)</f>
        <v>150</v>
      </c>
      <c r="D14" s="33">
        <f t="shared" si="3"/>
        <v>180</v>
      </c>
      <c r="E14" s="34">
        <f t="shared" si="3"/>
        <v>4.58</v>
      </c>
      <c r="F14" s="35">
        <f t="shared" si="3"/>
        <v>5.48</v>
      </c>
      <c r="G14" s="34">
        <f t="shared" si="3"/>
        <v>4.08</v>
      </c>
      <c r="H14" s="35">
        <f t="shared" si="3"/>
        <v>4.88</v>
      </c>
      <c r="I14" s="34">
        <f t="shared" si="3"/>
        <v>7.58</v>
      </c>
      <c r="J14" s="35">
        <f t="shared" si="3"/>
        <v>9.07</v>
      </c>
      <c r="K14" s="34">
        <f>E14*4+G14*9+I14*4</f>
        <v>85.36</v>
      </c>
      <c r="L14" s="35">
        <f>F14*4+H14*9+J14*4</f>
        <v>102.12</v>
      </c>
    </row>
    <row r="15" spans="1:12" x14ac:dyDescent="0.25">
      <c r="A15" s="91" t="s">
        <v>16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3"/>
    </row>
    <row r="16" spans="1:12" x14ac:dyDescent="0.25">
      <c r="A16" s="48">
        <v>13</v>
      </c>
      <c r="B16" s="17" t="s">
        <v>62</v>
      </c>
      <c r="C16" s="71">
        <v>40</v>
      </c>
      <c r="D16" s="37">
        <v>50</v>
      </c>
      <c r="E16" s="24">
        <v>0.56000000000000005</v>
      </c>
      <c r="F16" s="25">
        <v>0.84</v>
      </c>
      <c r="G16" s="24">
        <v>2.0299999999999998</v>
      </c>
      <c r="H16" s="25">
        <v>3.05</v>
      </c>
      <c r="I16" s="24">
        <v>3.46</v>
      </c>
      <c r="J16" s="25">
        <v>5.19</v>
      </c>
      <c r="K16" s="47">
        <f t="shared" ref="K16:L22" si="4">E16*4+G16*9+I16*4</f>
        <v>34.349999999999994</v>
      </c>
      <c r="L16" s="31">
        <f t="shared" si="4"/>
        <v>51.57</v>
      </c>
    </row>
    <row r="17" spans="1:12" x14ac:dyDescent="0.25">
      <c r="A17" s="14">
        <v>64</v>
      </c>
      <c r="B17" s="13" t="s">
        <v>111</v>
      </c>
      <c r="C17" s="21">
        <v>150</v>
      </c>
      <c r="D17" s="26">
        <v>200</v>
      </c>
      <c r="E17" s="24">
        <v>1.62</v>
      </c>
      <c r="F17" s="25">
        <v>2.16</v>
      </c>
      <c r="G17" s="24">
        <v>1.69</v>
      </c>
      <c r="H17" s="25">
        <v>2.2599999999999998</v>
      </c>
      <c r="I17" s="24">
        <v>9.02</v>
      </c>
      <c r="J17" s="25">
        <v>13.36</v>
      </c>
      <c r="K17" s="24">
        <f t="shared" si="4"/>
        <v>57.769999999999996</v>
      </c>
      <c r="L17" s="25">
        <f t="shared" si="4"/>
        <v>82.419999999999987</v>
      </c>
    </row>
    <row r="18" spans="1:12" x14ac:dyDescent="0.25">
      <c r="A18" s="10" t="s">
        <v>115</v>
      </c>
      <c r="B18" s="3" t="s">
        <v>116</v>
      </c>
      <c r="C18" s="21">
        <v>120</v>
      </c>
      <c r="D18" s="26">
        <v>130</v>
      </c>
      <c r="E18" s="24">
        <v>6.13</v>
      </c>
      <c r="F18" s="25">
        <v>6.83</v>
      </c>
      <c r="G18" s="24">
        <v>4.12</v>
      </c>
      <c r="H18" s="25">
        <v>4.47</v>
      </c>
      <c r="I18" s="24">
        <v>24.3</v>
      </c>
      <c r="J18" s="25">
        <v>30.68</v>
      </c>
      <c r="K18" s="24">
        <f t="shared" si="4"/>
        <v>158.80000000000001</v>
      </c>
      <c r="L18" s="25">
        <f t="shared" si="4"/>
        <v>190.26999999999998</v>
      </c>
    </row>
    <row r="19" spans="1:12" x14ac:dyDescent="0.25">
      <c r="A19" s="14">
        <v>177</v>
      </c>
      <c r="B19" s="17" t="s">
        <v>71</v>
      </c>
      <c r="C19" s="68">
        <v>120</v>
      </c>
      <c r="D19" s="26">
        <v>160</v>
      </c>
      <c r="E19" s="24">
        <v>7.71</v>
      </c>
      <c r="F19" s="25">
        <v>11.56</v>
      </c>
      <c r="G19" s="24">
        <v>6.2</v>
      </c>
      <c r="H19" s="25">
        <v>7.4</v>
      </c>
      <c r="I19" s="24">
        <v>1.98</v>
      </c>
      <c r="J19" s="25">
        <v>2.97</v>
      </c>
      <c r="K19" s="24">
        <f t="shared" si="4"/>
        <v>94.56</v>
      </c>
      <c r="L19" s="25">
        <f t="shared" si="4"/>
        <v>124.72</v>
      </c>
    </row>
    <row r="20" spans="1:12" x14ac:dyDescent="0.25">
      <c r="A20" s="14">
        <v>253</v>
      </c>
      <c r="B20" s="17" t="s">
        <v>30</v>
      </c>
      <c r="C20" s="68">
        <v>150</v>
      </c>
      <c r="D20" s="26">
        <v>180</v>
      </c>
      <c r="E20" s="24">
        <v>0.33</v>
      </c>
      <c r="F20" s="25">
        <v>0.4</v>
      </c>
      <c r="G20" s="24">
        <v>0.02</v>
      </c>
      <c r="H20" s="25">
        <v>0.02</v>
      </c>
      <c r="I20" s="24">
        <v>14.16</v>
      </c>
      <c r="J20" s="25">
        <v>17</v>
      </c>
      <c r="K20" s="24">
        <f t="shared" si="4"/>
        <v>58.14</v>
      </c>
      <c r="L20" s="25">
        <f t="shared" si="4"/>
        <v>69.78</v>
      </c>
    </row>
    <row r="21" spans="1:12" s="62" customFormat="1" x14ac:dyDescent="0.25">
      <c r="A21" s="61"/>
      <c r="B21" s="15" t="s">
        <v>31</v>
      </c>
      <c r="C21" s="69">
        <v>20</v>
      </c>
      <c r="D21" s="26">
        <v>20</v>
      </c>
      <c r="E21" s="24">
        <f>C21*6.6/100</f>
        <v>1.32</v>
      </c>
      <c r="F21" s="25">
        <f>D21*6.6/100</f>
        <v>1.32</v>
      </c>
      <c r="G21" s="24">
        <f>C21*1.1/100</f>
        <v>0.22</v>
      </c>
      <c r="H21" s="25">
        <f>D21*1.1/100</f>
        <v>0.22</v>
      </c>
      <c r="I21" s="24">
        <f>C21*43.9/100</f>
        <v>8.7799999999999994</v>
      </c>
      <c r="J21" s="25">
        <f>D21*43.9/100</f>
        <v>8.7799999999999994</v>
      </c>
      <c r="K21" s="24">
        <f t="shared" si="4"/>
        <v>42.379999999999995</v>
      </c>
      <c r="L21" s="25">
        <f t="shared" si="4"/>
        <v>42.379999999999995</v>
      </c>
    </row>
    <row r="22" spans="1:12" x14ac:dyDescent="0.25">
      <c r="A22" s="21"/>
      <c r="B22" s="15" t="s">
        <v>32</v>
      </c>
      <c r="C22" s="69">
        <v>20</v>
      </c>
      <c r="D22" s="26">
        <v>20</v>
      </c>
      <c r="E22" s="24">
        <f>C22*7.7/100</f>
        <v>1.54</v>
      </c>
      <c r="F22" s="25">
        <f>D22*7.7/100</f>
        <v>1.54</v>
      </c>
      <c r="G22" s="24">
        <f>C22*0.8/100</f>
        <v>0.16</v>
      </c>
      <c r="H22" s="25">
        <f>D22*0.8/100</f>
        <v>0.16</v>
      </c>
      <c r="I22" s="24">
        <f>C22*49.5/100</f>
        <v>9.9</v>
      </c>
      <c r="J22" s="25">
        <f>D22*49.5/100</f>
        <v>9.9</v>
      </c>
      <c r="K22" s="24">
        <f t="shared" si="4"/>
        <v>47.2</v>
      </c>
      <c r="L22" s="25">
        <f t="shared" si="4"/>
        <v>47.2</v>
      </c>
    </row>
    <row r="23" spans="1:12" x14ac:dyDescent="0.25">
      <c r="A23" s="21"/>
      <c r="B23" s="7" t="s">
        <v>17</v>
      </c>
      <c r="C23" s="9">
        <f t="shared" ref="C23:L23" si="5">SUM(C16:C22)</f>
        <v>620</v>
      </c>
      <c r="D23" s="38">
        <f t="shared" si="5"/>
        <v>760</v>
      </c>
      <c r="E23" s="34">
        <f t="shared" si="5"/>
        <v>19.209999999999997</v>
      </c>
      <c r="F23" s="35">
        <f t="shared" si="5"/>
        <v>24.65</v>
      </c>
      <c r="G23" s="34">
        <f t="shared" si="5"/>
        <v>14.44</v>
      </c>
      <c r="H23" s="35">
        <f t="shared" si="5"/>
        <v>17.579999999999998</v>
      </c>
      <c r="I23" s="34">
        <f t="shared" si="5"/>
        <v>71.600000000000009</v>
      </c>
      <c r="J23" s="35">
        <f t="shared" si="5"/>
        <v>87.88000000000001</v>
      </c>
      <c r="K23" s="34">
        <f t="shared" si="5"/>
        <v>493.2</v>
      </c>
      <c r="L23" s="35">
        <f t="shared" si="5"/>
        <v>608.34</v>
      </c>
    </row>
    <row r="24" spans="1:12" x14ac:dyDescent="0.25">
      <c r="A24" s="75" t="s">
        <v>18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7"/>
    </row>
    <row r="25" spans="1:12" x14ac:dyDescent="0.25">
      <c r="A25" s="14">
        <v>283</v>
      </c>
      <c r="B25" s="17" t="s">
        <v>94</v>
      </c>
      <c r="C25" s="14">
        <v>50</v>
      </c>
      <c r="D25" s="49">
        <v>80</v>
      </c>
      <c r="E25" s="47">
        <v>6.32</v>
      </c>
      <c r="F25" s="31">
        <v>10.1</v>
      </c>
      <c r="G25" s="47">
        <v>7.9</v>
      </c>
      <c r="H25" s="31">
        <v>9.4</v>
      </c>
      <c r="I25" s="47">
        <v>12.8</v>
      </c>
      <c r="J25" s="31">
        <v>17.21</v>
      </c>
      <c r="K25" s="24">
        <f t="shared" ref="K25:L26" si="6">E25*4+G25*9+I25*4</f>
        <v>147.58000000000001</v>
      </c>
      <c r="L25" s="25">
        <f t="shared" si="6"/>
        <v>193.84</v>
      </c>
    </row>
    <row r="26" spans="1:12" x14ac:dyDescent="0.25">
      <c r="A26" s="14">
        <v>261</v>
      </c>
      <c r="B26" s="17" t="s">
        <v>65</v>
      </c>
      <c r="C26" s="69">
        <v>150</v>
      </c>
      <c r="D26" s="26">
        <v>180</v>
      </c>
      <c r="E26" s="24">
        <f>C26*0.2/200</f>
        <v>0.15</v>
      </c>
      <c r="F26" s="25">
        <f>D26*0.2/200</f>
        <v>0.18</v>
      </c>
      <c r="G26" s="24">
        <f t="shared" ref="G26:H26" si="7">C26*0.1/200</f>
        <v>7.4999999999999997E-2</v>
      </c>
      <c r="H26" s="25">
        <f t="shared" si="7"/>
        <v>0.09</v>
      </c>
      <c r="I26" s="24">
        <v>7.98</v>
      </c>
      <c r="J26" s="25">
        <f>D26*9.3/200</f>
        <v>8.370000000000001</v>
      </c>
      <c r="K26" s="24">
        <f t="shared" si="6"/>
        <v>33.195</v>
      </c>
      <c r="L26" s="25">
        <f t="shared" si="6"/>
        <v>35.010000000000005</v>
      </c>
    </row>
    <row r="27" spans="1:12" x14ac:dyDescent="0.25">
      <c r="A27" s="6"/>
      <c r="B27" s="5" t="s">
        <v>19</v>
      </c>
      <c r="C27" s="39">
        <f t="shared" ref="C27:L27" si="8">SUM(C25:C26)</f>
        <v>200</v>
      </c>
      <c r="D27" s="40">
        <f t="shared" si="8"/>
        <v>260</v>
      </c>
      <c r="E27" s="41">
        <f t="shared" si="8"/>
        <v>6.4700000000000006</v>
      </c>
      <c r="F27" s="42">
        <f t="shared" si="8"/>
        <v>10.28</v>
      </c>
      <c r="G27" s="41">
        <f t="shared" si="8"/>
        <v>7.9750000000000005</v>
      </c>
      <c r="H27" s="42">
        <f t="shared" si="8"/>
        <v>9.49</v>
      </c>
      <c r="I27" s="41">
        <f t="shared" si="8"/>
        <v>20.78</v>
      </c>
      <c r="J27" s="42">
        <f t="shared" si="8"/>
        <v>25.580000000000002</v>
      </c>
      <c r="K27" s="41">
        <f t="shared" si="8"/>
        <v>180.77500000000001</v>
      </c>
      <c r="L27" s="42">
        <f t="shared" si="8"/>
        <v>228.85000000000002</v>
      </c>
    </row>
    <row r="28" spans="1:12" x14ac:dyDescent="0.25">
      <c r="A28" s="21"/>
      <c r="B28" s="7" t="s">
        <v>20</v>
      </c>
      <c r="C28" s="9"/>
      <c r="D28" s="43"/>
      <c r="E28" s="34">
        <f t="shared" ref="E28:L28" si="9">E27+E23+E14+E11</f>
        <v>42.739999999999995</v>
      </c>
      <c r="F28" s="35">
        <f t="shared" si="9"/>
        <v>53.399999999999991</v>
      </c>
      <c r="G28" s="34">
        <f t="shared" si="9"/>
        <v>37.034999999999997</v>
      </c>
      <c r="H28" s="35">
        <f t="shared" si="9"/>
        <v>43.83</v>
      </c>
      <c r="I28" s="34">
        <f t="shared" si="9"/>
        <v>146.44</v>
      </c>
      <c r="J28" s="35">
        <f t="shared" si="9"/>
        <v>176.33</v>
      </c>
      <c r="K28" s="34">
        <f t="shared" si="9"/>
        <v>1090.0349999999999</v>
      </c>
      <c r="L28" s="35">
        <f t="shared" si="9"/>
        <v>1313.39</v>
      </c>
    </row>
  </sheetData>
  <mergeCells count="16">
    <mergeCell ref="A24:L24"/>
    <mergeCell ref="A1:B1"/>
    <mergeCell ref="C1:H1"/>
    <mergeCell ref="A2:B2"/>
    <mergeCell ref="C2:H2"/>
    <mergeCell ref="A3:A5"/>
    <mergeCell ref="B3:B5"/>
    <mergeCell ref="C3:D4"/>
    <mergeCell ref="E3:J3"/>
    <mergeCell ref="A15:L15"/>
    <mergeCell ref="K3:L4"/>
    <mergeCell ref="E4:F4"/>
    <mergeCell ref="G4:H4"/>
    <mergeCell ref="I4:J4"/>
    <mergeCell ref="A6:L6"/>
    <mergeCell ref="A12:L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1 пн</vt:lpstr>
      <vt:lpstr>1 вт</vt:lpstr>
      <vt:lpstr>1 ср</vt:lpstr>
      <vt:lpstr>1 чт</vt:lpstr>
      <vt:lpstr>1 пт</vt:lpstr>
      <vt:lpstr>2 пн</vt:lpstr>
      <vt:lpstr>2 вт</vt:lpstr>
      <vt:lpstr>2 ср</vt:lpstr>
      <vt:lpstr>2 чт</vt:lpstr>
      <vt:lpstr>2 пт</vt:lpstr>
      <vt:lpstr>'1 вт'!Область_печати</vt:lpstr>
      <vt:lpstr>'1 пн'!Область_печати</vt:lpstr>
      <vt:lpstr>'1 ср'!Область_печати</vt:lpstr>
      <vt:lpstr>'2 пт'!Область_печати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2023-12-15T09:30:22Z</dcterms:modified>
</cp:coreProperties>
</file>